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hartsheets/sheet1.xml" ContentType="application/vnd.openxmlformats-officedocument.spreadsheetml.chart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15" yWindow="105" windowWidth="15300" windowHeight="9585" activeTab="1"/>
  </bookViews>
  <sheets>
    <sheet name="Диаграмма3" sheetId="6" r:id="rId1"/>
    <sheet name="Лист1" sheetId="1" r:id="rId2"/>
    <sheet name="Лист2" sheetId="2" r:id="rId3"/>
    <sheet name="Лист3" sheetId="3" r:id="rId4"/>
  </sheets>
  <definedNames>
    <definedName name="_GoBack" localSheetId="1">Лист1!#REF!</definedName>
    <definedName name="_xlnm._FilterDatabase" localSheetId="1" hidden="1">Лист1!#REF!</definedName>
    <definedName name="_xlnm._FilterDatabase" localSheetId="2" hidden="1">Лист2!$A$1:$A$7</definedName>
    <definedName name="_xlnm.Print_Area" localSheetId="1">Лист1!$A$1:$K$188</definedName>
  </definedNames>
  <calcPr calcId="124519"/>
</workbook>
</file>

<file path=xl/calcChain.xml><?xml version="1.0" encoding="utf-8"?>
<calcChain xmlns="http://schemas.openxmlformats.org/spreadsheetml/2006/main">
  <c r="J84" i="1"/>
  <c r="J83"/>
  <c r="K9" l="1"/>
  <c r="J7"/>
  <c r="J188"/>
  <c r="J176"/>
  <c r="J108"/>
  <c r="J103"/>
  <c r="J77"/>
  <c r="J51"/>
  <c r="J154"/>
  <c r="J152"/>
  <c r="J116"/>
  <c r="J117"/>
  <c r="J36"/>
  <c r="J73"/>
  <c r="J72"/>
  <c r="J67"/>
  <c r="J85"/>
  <c r="J90"/>
  <c r="J155"/>
  <c r="J153"/>
  <c r="J151"/>
  <c r="J114"/>
  <c r="J111"/>
  <c r="J101"/>
  <c r="J63"/>
  <c r="J68"/>
  <c r="J71"/>
  <c r="J65"/>
  <c r="K179"/>
  <c r="J178"/>
  <c r="J179" s="1"/>
  <c r="J177"/>
  <c r="J175"/>
  <c r="J174"/>
  <c r="J181"/>
  <c r="J8"/>
  <c r="J9" s="1"/>
  <c r="E3" i="2"/>
  <c r="E6"/>
  <c r="M6" s="1"/>
  <c r="L3"/>
  <c r="L6" s="1"/>
  <c r="K3"/>
  <c r="K6" s="1"/>
  <c r="J3"/>
  <c r="J6" s="1"/>
  <c r="I3"/>
  <c r="I6" s="1"/>
  <c r="H3"/>
  <c r="H6" s="1"/>
  <c r="G3"/>
  <c r="G6" s="1"/>
  <c r="F3"/>
  <c r="F6" s="1"/>
  <c r="E5"/>
  <c r="M5" s="1"/>
  <c r="L5"/>
  <c r="K5"/>
  <c r="J5"/>
  <c r="I5"/>
  <c r="H5"/>
  <c r="G5"/>
  <c r="F5"/>
  <c r="E4"/>
  <c r="M4" s="1"/>
  <c r="L4"/>
  <c r="K4"/>
  <c r="J4"/>
  <c r="I4"/>
  <c r="H4"/>
  <c r="G4"/>
  <c r="F4"/>
  <c r="M3"/>
  <c r="J113" i="1"/>
  <c r="J58"/>
  <c r="J37"/>
  <c r="J19"/>
  <c r="J99"/>
  <c r="J96"/>
  <c r="J102"/>
  <c r="J82"/>
  <c r="J121"/>
  <c r="J115"/>
  <c r="J80"/>
  <c r="K5"/>
  <c r="K21"/>
  <c r="K24"/>
  <c r="K29"/>
  <c r="K33"/>
  <c r="K43"/>
  <c r="K53"/>
  <c r="K60"/>
  <c r="K86"/>
  <c r="K105"/>
  <c r="K119"/>
  <c r="K127"/>
  <c r="K132"/>
  <c r="K135"/>
  <c r="K141"/>
  <c r="K145"/>
  <c r="K158"/>
  <c r="K162"/>
  <c r="K167"/>
  <c r="K184"/>
  <c r="K189"/>
  <c r="J12"/>
  <c r="J11"/>
  <c r="J15"/>
  <c r="J13"/>
  <c r="J14"/>
  <c r="J16"/>
  <c r="J17"/>
  <c r="J18"/>
  <c r="J20"/>
  <c r="J26"/>
  <c r="J27"/>
  <c r="J28"/>
  <c r="J31"/>
  <c r="J32"/>
  <c r="J41"/>
  <c r="J35"/>
  <c r="J38"/>
  <c r="J39"/>
  <c r="J40"/>
  <c r="J42"/>
  <c r="J46"/>
  <c r="J49"/>
  <c r="J45"/>
  <c r="J47"/>
  <c r="J48"/>
  <c r="J50"/>
  <c r="J52"/>
  <c r="J78"/>
  <c r="J62"/>
  <c r="J64"/>
  <c r="J66"/>
  <c r="J69"/>
  <c r="J70"/>
  <c r="J74"/>
  <c r="J75"/>
  <c r="J76"/>
  <c r="J79"/>
  <c r="J81"/>
  <c r="J92"/>
  <c r="J95"/>
  <c r="J97"/>
  <c r="J98"/>
  <c r="J88"/>
  <c r="J89"/>
  <c r="J91"/>
  <c r="J93"/>
  <c r="J94"/>
  <c r="J100"/>
  <c r="J104"/>
  <c r="J110"/>
  <c r="J112"/>
  <c r="J118"/>
  <c r="J107"/>
  <c r="J109"/>
  <c r="J125"/>
  <c r="J122"/>
  <c r="J123"/>
  <c r="J124"/>
  <c r="J126"/>
  <c r="J134"/>
  <c r="J135" s="1"/>
  <c r="J138"/>
  <c r="J137"/>
  <c r="J139"/>
  <c r="J140"/>
  <c r="J143"/>
  <c r="J144"/>
  <c r="J147"/>
  <c r="J148"/>
  <c r="J149"/>
  <c r="J150"/>
  <c r="J156"/>
  <c r="J157"/>
  <c r="J160"/>
  <c r="J161"/>
  <c r="J2"/>
  <c r="J3"/>
  <c r="J4"/>
  <c r="J23"/>
  <c r="J55"/>
  <c r="J56"/>
  <c r="J57"/>
  <c r="J59"/>
  <c r="J129"/>
  <c r="J130"/>
  <c r="J131"/>
  <c r="J164"/>
  <c r="J165"/>
  <c r="J166"/>
  <c r="J170"/>
  <c r="J182"/>
  <c r="J183"/>
  <c r="J186"/>
  <c r="J187"/>
  <c r="J29" l="1"/>
  <c r="J24"/>
  <c r="J145"/>
  <c r="J167"/>
  <c r="J86"/>
  <c r="J105"/>
  <c r="J33"/>
  <c r="J158"/>
  <c r="J53"/>
  <c r="J43"/>
  <c r="J189"/>
  <c r="J132"/>
  <c r="J60"/>
  <c r="J5"/>
  <c r="J141"/>
  <c r="J119"/>
  <c r="J184"/>
  <c r="J162"/>
  <c r="J127"/>
  <c r="J21"/>
</calcChain>
</file>

<file path=xl/sharedStrings.xml><?xml version="1.0" encoding="utf-8"?>
<sst xmlns="http://schemas.openxmlformats.org/spreadsheetml/2006/main" count="1018" uniqueCount="355">
  <si>
    <t>Наименование ОУ</t>
  </si>
  <si>
    <t>Ф.И.О.</t>
  </si>
  <si>
    <t>Название кружка</t>
  </si>
  <si>
    <t>МБОУ Кривоозерская сош”</t>
  </si>
  <si>
    <t>высш.</t>
  </si>
  <si>
    <t>умелые руки</t>
  </si>
  <si>
    <t>высш</t>
  </si>
  <si>
    <t>волейбол</t>
  </si>
  <si>
    <t>МБОУ Староибрайкинкая сош”</t>
  </si>
  <si>
    <t>Бикушева Раиса Харисовича</t>
  </si>
  <si>
    <t>юный химик</t>
  </si>
  <si>
    <t>краеведение</t>
  </si>
  <si>
    <t>юный грамотей</t>
  </si>
  <si>
    <t>Сафиуллина Якуба Гумеровича</t>
  </si>
  <si>
    <t>туризм</t>
  </si>
  <si>
    <t>клуб Пифагора</t>
  </si>
  <si>
    <t>Минигулова Лилия Минасхатовна</t>
  </si>
  <si>
    <t>МБОУ “Карасинская ош ”</t>
  </si>
  <si>
    <t>веселые нотки</t>
  </si>
  <si>
    <t>МБОУ Новоибрайкинская сош ”</t>
  </si>
  <si>
    <t>ср/спец</t>
  </si>
  <si>
    <t>МБОУ Новотимошкинская сош”</t>
  </si>
  <si>
    <t>Сандимирова Николая Михайловича</t>
  </si>
  <si>
    <t>Ямукову Ольгу Анатольевну</t>
  </si>
  <si>
    <t>МБОУ Старомокшинская сош ”</t>
  </si>
  <si>
    <t>баскетбол(м)</t>
  </si>
  <si>
    <t>Шарафутдинову Гузель Фасхетдиновну</t>
  </si>
  <si>
    <t>МБОУ Старотимошкинская сш”</t>
  </si>
  <si>
    <t>робототехника</t>
  </si>
  <si>
    <t>ЮИД</t>
  </si>
  <si>
    <t>МБОУ Сунчелеевская сош ”</t>
  </si>
  <si>
    <t>МБОУ “Аксубаевская сош №3”</t>
  </si>
  <si>
    <t>прикладное искусство</t>
  </si>
  <si>
    <t>Шихранову Зою Петровну</t>
  </si>
  <si>
    <t>Громову Ольгу Петровну</t>
  </si>
  <si>
    <t>Таиркину Галину Николаевну</t>
  </si>
  <si>
    <t>юный физик</t>
  </si>
  <si>
    <t>юный патриот</t>
  </si>
  <si>
    <t>Водышеву Людмилу Николаевну</t>
  </si>
  <si>
    <t>ысш</t>
  </si>
  <si>
    <t>баскетбол</t>
  </si>
  <si>
    <t>МБОУ Аксубаевская сош №2”</t>
  </si>
  <si>
    <t>Горбунова Геннадия Валерьевича</t>
  </si>
  <si>
    <t>клио</t>
  </si>
  <si>
    <t>Удиярову Татьяну Валерьяновну</t>
  </si>
  <si>
    <t>память</t>
  </si>
  <si>
    <t>Ванюкову Светлану Александровну</t>
  </si>
  <si>
    <t>Львову Елену Николаевну</t>
  </si>
  <si>
    <t>эрудит</t>
  </si>
  <si>
    <t>белая ладья</t>
  </si>
  <si>
    <t>МБОУ “Аксубаевский лицей”</t>
  </si>
  <si>
    <t>Павлова Валерия Мироновича</t>
  </si>
  <si>
    <t>шашки, шахматы</t>
  </si>
  <si>
    <t>ориент</t>
  </si>
  <si>
    <t>МБОУ Староильдеряковская сш”</t>
  </si>
  <si>
    <t xml:space="preserve"> туризм</t>
  </si>
  <si>
    <t>Альметкину Светлану Викторовну</t>
  </si>
  <si>
    <t>МБОУ Емелькинская сош”</t>
  </si>
  <si>
    <t>Никитина Алексея Дмитриевича</t>
  </si>
  <si>
    <t>Елисеева Евгения Дмитриевича</t>
  </si>
  <si>
    <t>Маркову Надежду Мироновну</t>
  </si>
  <si>
    <t>МБОУ Чувенорускинская сш”</t>
  </si>
  <si>
    <t>МБОУ “Староузеевская сош”</t>
  </si>
  <si>
    <t>Крмакова Александра Васильевича</t>
  </si>
  <si>
    <t>Захарова Бориса Андреевича</t>
  </si>
  <si>
    <t>МБОУ Старокиязлинская сош”</t>
  </si>
  <si>
    <t>Гильмутдинову Алсу Галимзяновну</t>
  </si>
  <si>
    <t>МБОУ Савгачевская сош”</t>
  </si>
  <si>
    <t>гол.соловей</t>
  </si>
  <si>
    <t>Охотникова Анатолия Михайловича</t>
  </si>
  <si>
    <t>умелые руки(дев)</t>
  </si>
  <si>
    <t>МБОУ “Старосаврушсая</t>
  </si>
  <si>
    <t>МБОУ “Нижнетатмайская сош”</t>
  </si>
  <si>
    <r>
      <t>МБОУ Нижнебаландинская нош/сад</t>
    </r>
    <r>
      <rPr>
        <sz val="12"/>
        <rFont val="Times New Roman"/>
        <family val="1"/>
        <charset val="204"/>
      </rPr>
      <t>”</t>
    </r>
  </si>
  <si>
    <t>Патмаев Владимир Васильевич</t>
  </si>
  <si>
    <t>Бикулов Марс Паймурзович</t>
  </si>
  <si>
    <t>Воркунов Вячеслав Иосифович</t>
  </si>
  <si>
    <t>Николаев  Юрий Иванович</t>
  </si>
  <si>
    <t xml:space="preserve">сыны Отечества; </t>
  </si>
  <si>
    <t>Картинг-клуб 1 группа</t>
  </si>
  <si>
    <t>Картинг-клуб 2 группа</t>
  </si>
  <si>
    <t>Картинг-клуб 3 группа</t>
  </si>
  <si>
    <t>факел 1 группа</t>
  </si>
  <si>
    <t>На сколько лет расчитана программа кружка</t>
  </si>
  <si>
    <t>Какой год обучается группа</t>
  </si>
  <si>
    <t>Образование</t>
  </si>
  <si>
    <t>Планируемая наполняемость группы</t>
  </si>
  <si>
    <t>1 год обучения</t>
  </si>
  <si>
    <t>2 год обучения</t>
  </si>
  <si>
    <t>3 год обучения</t>
  </si>
  <si>
    <t>Ср. спец</t>
  </si>
  <si>
    <t>высшее</t>
  </si>
  <si>
    <t>Краеведение</t>
  </si>
  <si>
    <t>Бадминтон</t>
  </si>
  <si>
    <t>Мелентьева Светлана Сергеевна</t>
  </si>
  <si>
    <t>Чугунов Василий Аркадьевич</t>
  </si>
  <si>
    <t>Юный спасатель</t>
  </si>
  <si>
    <t>Всего</t>
  </si>
  <si>
    <t>Направление обучения</t>
  </si>
  <si>
    <t>естественно-научная</t>
  </si>
  <si>
    <t>физкультурно-спортивная</t>
  </si>
  <si>
    <t>художественная</t>
  </si>
  <si>
    <t>туристко-краеведческая</t>
  </si>
  <si>
    <t>социально-педагогическая</t>
  </si>
  <si>
    <t>техническая</t>
  </si>
  <si>
    <t>Столбец1</t>
  </si>
  <si>
    <t>ТТ</t>
  </si>
  <si>
    <t>Групп</t>
  </si>
  <si>
    <t>СП</t>
  </si>
  <si>
    <t>ЕН</t>
  </si>
  <si>
    <t>ФС</t>
  </si>
  <si>
    <t>ХЭ</t>
  </si>
  <si>
    <t>ТК</t>
  </si>
  <si>
    <t>Естест-научн</t>
  </si>
  <si>
    <t>Социально-педагогическое</t>
  </si>
  <si>
    <t>ВП</t>
  </si>
  <si>
    <t>Военно-патриотическое</t>
  </si>
  <si>
    <t>ЭБ</t>
  </si>
  <si>
    <t>Итого</t>
  </si>
  <si>
    <t>Умелые ручки</t>
  </si>
  <si>
    <t>Калейдоскоп (псих)</t>
  </si>
  <si>
    <t>Умелые ручки 3 группа</t>
  </si>
  <si>
    <t>Умелые ручки 2 группа</t>
  </si>
  <si>
    <t>Умелые ручки 1 группа</t>
  </si>
  <si>
    <t>Залалтдинова Флера Минсалиховна</t>
  </si>
  <si>
    <t>Вагапова Гулюса Равилевна</t>
  </si>
  <si>
    <t>Рукодельница</t>
  </si>
  <si>
    <t xml:space="preserve">Умелые руки </t>
  </si>
  <si>
    <t>Ритмика и танец</t>
  </si>
  <si>
    <t>Умелые руки</t>
  </si>
  <si>
    <t>Баскетбол</t>
  </si>
  <si>
    <t>Архипова Ольга Аркадьевна</t>
  </si>
  <si>
    <t>Живое перо</t>
  </si>
  <si>
    <t>Настольный теннис</t>
  </si>
  <si>
    <t>Физкуль-спорт</t>
  </si>
  <si>
    <t>Худож-эстет</t>
  </si>
  <si>
    <t>Туристко-краеведч</t>
  </si>
  <si>
    <t>Эколого-биологическое</t>
  </si>
  <si>
    <t>Технич творч</t>
  </si>
  <si>
    <t>МБОУ “Новодемкинская сош”</t>
  </si>
  <si>
    <t>МБДОУ "Радуга”</t>
  </si>
  <si>
    <t>МБДОУ "Ляйсан”</t>
  </si>
  <si>
    <t>МБДОУ "Буратино”</t>
  </si>
  <si>
    <t>МБДОУ "Солнышко”</t>
  </si>
  <si>
    <t>Юн.умелец</t>
  </si>
  <si>
    <t>Валиулин Джавдат Асхатович</t>
  </si>
  <si>
    <t>Хуснулгатина Лейсан Минахметовна</t>
  </si>
  <si>
    <t>Хайруллина Зульфира Вализановна</t>
  </si>
  <si>
    <t>Юный изобретатель</t>
  </si>
  <si>
    <t>Калуков Алексея Владимировича</t>
  </si>
  <si>
    <t>Хисамова Марина Лазаревна</t>
  </si>
  <si>
    <t>Веселый язычок</t>
  </si>
  <si>
    <t>Львов Николай Демидович</t>
  </si>
  <si>
    <t>Лингвист</t>
  </si>
  <si>
    <t>Страна мастериц</t>
  </si>
  <si>
    <t>Шашки, шахматы</t>
  </si>
  <si>
    <t>Экологическая азбука</t>
  </si>
  <si>
    <t>Пименова Наталья Владимировна</t>
  </si>
  <si>
    <t>Панюкова Надежда Николаевна</t>
  </si>
  <si>
    <t>Интеллектуал</t>
  </si>
  <si>
    <t>Занимательный английский</t>
  </si>
  <si>
    <t>Купорова Наталья Николаевна</t>
  </si>
  <si>
    <t>Юный техник</t>
  </si>
  <si>
    <t>В мире языков</t>
  </si>
  <si>
    <t>Голованова Светлана Васильевна</t>
  </si>
  <si>
    <t>Веселые краски</t>
  </si>
  <si>
    <t>Горбунов Геннадий Валерьевич</t>
  </si>
  <si>
    <t>Ярмухаметов Айрат Ильсурович</t>
  </si>
  <si>
    <t>Город мастеров</t>
  </si>
  <si>
    <t>Автодело</t>
  </si>
  <si>
    <t>Абраров Равиль Нуризанович</t>
  </si>
  <si>
    <t>Волейбол</t>
  </si>
  <si>
    <t>Герасимова Галина Владимировна</t>
  </si>
  <si>
    <t>Камалова Сирень Равильевна</t>
  </si>
  <si>
    <t>Калимуллин Саяр Газинурович</t>
  </si>
  <si>
    <t>МБОУ "Новоибрайкинская сош ”</t>
  </si>
  <si>
    <t>Автомоделирование</t>
  </si>
  <si>
    <t>Зайцева Галина Геннадьевна</t>
  </si>
  <si>
    <t>В мире научных открытий</t>
  </si>
  <si>
    <t>Мулеев Владислав Михайлович</t>
  </si>
  <si>
    <t>Семенова Татьяна Анатольевна</t>
  </si>
  <si>
    <t>Шуркина Аэлита Викторовна</t>
  </si>
  <si>
    <t>Фантазия</t>
  </si>
  <si>
    <t>Хатер (память)</t>
  </si>
  <si>
    <t>Васильева Ольга Дмитриевна</t>
  </si>
  <si>
    <t>Ишметова Галина Васильевна</t>
  </si>
  <si>
    <t>Васильев Леонид Федорович</t>
  </si>
  <si>
    <t>настольный теннис</t>
  </si>
  <si>
    <t>Романова Татьяна Петровна</t>
  </si>
  <si>
    <t>обыч.чув.народа</t>
  </si>
  <si>
    <t>Эрудит (матем)</t>
  </si>
  <si>
    <t>Хайруллина Рузиля Адгамовна</t>
  </si>
  <si>
    <t>Мутигуллина Шамиль Нургалиевич</t>
  </si>
  <si>
    <t>Мастерок</t>
  </si>
  <si>
    <t>Национальная борьба</t>
  </si>
  <si>
    <t>Логомир</t>
  </si>
  <si>
    <t>Пахомова Светлана Виторовна</t>
  </si>
  <si>
    <t>Свирелька</t>
  </si>
  <si>
    <t>Мотыгуллин Ринат Нургалиевич</t>
  </si>
  <si>
    <t>Мастера творчества</t>
  </si>
  <si>
    <t>Народная жемчужина</t>
  </si>
  <si>
    <t>Мясникова Инара Фазыловна</t>
  </si>
  <si>
    <t>Легомастер</t>
  </si>
  <si>
    <t>Рябова Надежда Васильевна</t>
  </si>
  <si>
    <t>Разноцветный английский</t>
  </si>
  <si>
    <t>Пегас</t>
  </si>
  <si>
    <t>Лыжные гонки</t>
  </si>
  <si>
    <t>Шахматы</t>
  </si>
  <si>
    <t>Калимуллина Елена Александровна</t>
  </si>
  <si>
    <t>Компьютерный мир</t>
  </si>
  <si>
    <t>МБУ ДО ЦВР</t>
  </si>
  <si>
    <t>В мире английского языка</t>
  </si>
  <si>
    <t>Аюханова Гульнара Раилевна</t>
  </si>
  <si>
    <t>Зольникова Елена Валимировна</t>
  </si>
  <si>
    <t>Миронкин Вячеслав Алексеевич</t>
  </si>
  <si>
    <t>Робототехника</t>
  </si>
  <si>
    <t>Буинский Алексей Валерьевич</t>
  </si>
  <si>
    <t>Секреты текстосложения</t>
  </si>
  <si>
    <t>Удиярова Татьяна Георгиевна</t>
  </si>
  <si>
    <t>Край родной мой</t>
  </si>
  <si>
    <t>Калукова Валентина Викторовна</t>
  </si>
  <si>
    <t>юннат</t>
  </si>
  <si>
    <t>Клио</t>
  </si>
  <si>
    <t>Никитин Николай Алексеевич</t>
  </si>
  <si>
    <t>Шиповка юных</t>
  </si>
  <si>
    <t>Картинг-клуб 3 группы</t>
  </si>
  <si>
    <t>Умелые ручки 3 группы</t>
  </si>
  <si>
    <t>Сандугачкай 2 группы</t>
  </si>
  <si>
    <t>Юный Архимед</t>
  </si>
  <si>
    <t>Юный умелец</t>
  </si>
  <si>
    <t>Эврика</t>
  </si>
  <si>
    <t>Юный химик</t>
  </si>
  <si>
    <t>Юный грамотей</t>
  </si>
  <si>
    <t>Туризм</t>
  </si>
  <si>
    <t>Клуб Пифагора</t>
  </si>
  <si>
    <t>Тайна родного края</t>
  </si>
  <si>
    <t>Арлекино</t>
  </si>
  <si>
    <t>Сыны Отечества</t>
  </si>
  <si>
    <t>Умка</t>
  </si>
  <si>
    <t>Художественный дизайн</t>
  </si>
  <si>
    <t>Юннат</t>
  </si>
  <si>
    <t>Прикладное искусство 2 группы</t>
  </si>
  <si>
    <t>Автодело 2 группы</t>
  </si>
  <si>
    <t>В мире  ярких краскок</t>
  </si>
  <si>
    <t>Юный физик</t>
  </si>
  <si>
    <t>Экологический</t>
  </si>
  <si>
    <t>Юный патриот</t>
  </si>
  <si>
    <t>Юный натуралист</t>
  </si>
  <si>
    <t>Эрудит(матем)</t>
  </si>
  <si>
    <t>Калейдоскоп (психология)</t>
  </si>
  <si>
    <t>Мир языков(тат.язык)</t>
  </si>
  <si>
    <t>Память</t>
  </si>
  <si>
    <t>Веселые нотки</t>
  </si>
  <si>
    <t>Абитуриент (рус.яз)</t>
  </si>
  <si>
    <t>Эрудит</t>
  </si>
  <si>
    <t>Белая ладья</t>
  </si>
  <si>
    <t>Ориент</t>
  </si>
  <si>
    <t>Я и компьютер</t>
  </si>
  <si>
    <t>Юные таланты</t>
  </si>
  <si>
    <t>Голосистый соловей</t>
  </si>
  <si>
    <t>Мастерок 2 группы</t>
  </si>
  <si>
    <t>Юный программист</t>
  </si>
  <si>
    <t>Обычаи чувашского народа</t>
  </si>
  <si>
    <t>Занимательная математика</t>
  </si>
  <si>
    <t>Юный пользователь</t>
  </si>
  <si>
    <t>Эскиз</t>
  </si>
  <si>
    <t>Подружись с английским</t>
  </si>
  <si>
    <t>Волшебный квадратик</t>
  </si>
  <si>
    <t>Батдалова Илюза Ринатовна</t>
  </si>
  <si>
    <t>Мельникова Галина Петровна</t>
  </si>
  <si>
    <t>Швейное дело</t>
  </si>
  <si>
    <t>Михайлова Валентина Михайловна</t>
  </si>
  <si>
    <t>Чугунова Надежда Евлампьевна</t>
  </si>
  <si>
    <t>Посредникова Елена Александровна</t>
  </si>
  <si>
    <t>Карпова Наталья Валерьевна</t>
  </si>
  <si>
    <t>Павлова Татьяна Петровна</t>
  </si>
  <si>
    <t xml:space="preserve">Нургатина Надежда Витальевна </t>
  </si>
  <si>
    <t>Творческая мастерская</t>
  </si>
  <si>
    <t>Егоров Владимир Павлович</t>
  </si>
  <si>
    <t>Дмитриева Ирина Витальевна</t>
  </si>
  <si>
    <t>Хоккей</t>
  </si>
  <si>
    <t>Башатова Светлана Владимировна</t>
  </si>
  <si>
    <t>Макаров Юрий Никитович</t>
  </si>
  <si>
    <t>Вафину Флеру Вазыховну</t>
  </si>
  <si>
    <t>абитур.(рус.яз)</t>
  </si>
  <si>
    <t>Занимательное конструирование</t>
  </si>
  <si>
    <t>ср.сп</t>
  </si>
  <si>
    <t>Ярмухаметова Руфия Вазыховна</t>
  </si>
  <si>
    <t>Купцова Наталия Геннадьевна</t>
  </si>
  <si>
    <t>Мифтахова  Гульназ  Зиннуровна</t>
  </si>
  <si>
    <t>Пименова Альбина Васильевна</t>
  </si>
  <si>
    <t>Степанова Надежда Юрьевна</t>
  </si>
  <si>
    <t>юный натуралист (1 группа)</t>
  </si>
  <si>
    <t>юный натуралист (2 группа)</t>
  </si>
  <si>
    <t>Козлова Зинаида Аркадьевна</t>
  </si>
  <si>
    <t>Дружкова Любовь Анатольевна</t>
  </si>
  <si>
    <t>Дорожный патруль</t>
  </si>
  <si>
    <t>Школа конструирования</t>
  </si>
  <si>
    <t>Кандалина Людмила Геннадьевна</t>
  </si>
  <si>
    <t>школа юных лесоводов</t>
  </si>
  <si>
    <t>Мясникова Лилия Валентиновна</t>
  </si>
  <si>
    <t>Школьный тэатр</t>
  </si>
  <si>
    <t>Сударев Алексей Михайлович</t>
  </si>
  <si>
    <t>Байтик</t>
  </si>
  <si>
    <t>Галлямова Ильсия Ильясовна</t>
  </si>
  <si>
    <t>Ильина Ирина Виталиевна</t>
  </si>
  <si>
    <t>Хаматгатина Лилия Айратовна</t>
  </si>
  <si>
    <t>Хузин Айдар Тагирзянович</t>
  </si>
  <si>
    <t>Минхайдарова Гульнара Кучкаралиевна</t>
  </si>
  <si>
    <t>Гильмутдинова Рузалия Разяповна</t>
  </si>
  <si>
    <t>Андриянова Ольга Евгеньевна</t>
  </si>
  <si>
    <t xml:space="preserve">Сандугачкай </t>
  </si>
  <si>
    <t>Сухалова Лилия Ринатовна</t>
  </si>
  <si>
    <t>Яшмурзина Наталья Владимировна</t>
  </si>
  <si>
    <t>Светлячок</t>
  </si>
  <si>
    <t>Карпаева Алевтина Николаевна</t>
  </si>
  <si>
    <t>Газизова Айгуль Базарбаевна</t>
  </si>
  <si>
    <t>ТЗБ.вопросы рус.языка</t>
  </si>
  <si>
    <t>Канафин Радик Касымович</t>
  </si>
  <si>
    <t>Пензенцева Екатерина Ивановна</t>
  </si>
  <si>
    <t>Занимательная геология</t>
  </si>
  <si>
    <t>Муратшина Рушания Абдрахмановна</t>
  </si>
  <si>
    <t>Гаврилов Михаил Петрович</t>
  </si>
  <si>
    <t>Обществовед</t>
  </si>
  <si>
    <t>Театр</t>
  </si>
  <si>
    <t>Мингалиев Алид Самигуллович</t>
  </si>
  <si>
    <t>Петрова Анастасия Сергеевна</t>
  </si>
  <si>
    <t>Карпова Татьяна Семеновна</t>
  </si>
  <si>
    <t>Чернышева Анастасия Сергеевна</t>
  </si>
  <si>
    <t>Театральная студия Премьера</t>
  </si>
  <si>
    <t>Морозова Людмила Михайловна</t>
  </si>
  <si>
    <t>театр</t>
  </si>
  <si>
    <t>Сафиуллина Танзиля Закиулловна</t>
  </si>
  <si>
    <t>Соприкосновнение с прекрассным (театр)</t>
  </si>
  <si>
    <t>Николаева Анна Анатольевна</t>
  </si>
  <si>
    <t xml:space="preserve">Козлова Агрепина Анатольевна </t>
  </si>
  <si>
    <t>Гафиятуллина Руфия Амировна</t>
  </si>
  <si>
    <t>Агрокласс</t>
  </si>
  <si>
    <t>Начальное техническое моделирование</t>
  </si>
  <si>
    <t>Королев Владимир Викторович</t>
  </si>
  <si>
    <t>Голованова Татьяна Александровна</t>
  </si>
  <si>
    <t>Гайнуллин Фархат Габдуллович</t>
  </si>
  <si>
    <t>Зайнуллина Лилия Альбертовна</t>
  </si>
  <si>
    <t>Маркова Анна Григорьевна</t>
  </si>
  <si>
    <t>Театральный кружок</t>
  </si>
  <si>
    <t>Лоскутова Ольга Владимировна</t>
  </si>
  <si>
    <t>Зеленый огонек</t>
  </si>
  <si>
    <t xml:space="preserve">Театральное исскуство </t>
  </si>
  <si>
    <t>Абрарова Лилия Табрисовна</t>
  </si>
  <si>
    <t>Год обучения</t>
  </si>
  <si>
    <t>Наполняемость группы</t>
  </si>
  <si>
    <t>Количество вакантных мест для приёма (перевода) за счёт бюджетных ассигнований федерального бюджета</t>
  </si>
  <si>
    <t>Количество вакантных мест для приёма (перевода) за счёт бюджетных ассигнований бюджетов субъекта Российской Федерации</t>
  </si>
  <si>
    <t>Количество вакантных мест для приёма (перевода) за счёт бюджетных ассигнований местных бюджетов</t>
  </si>
  <si>
    <t>Количество вакантных мест для приёма (перевода) за счёт средств физических и (или) юридических лиц</t>
  </si>
</sst>
</file>

<file path=xl/styles.xml><?xml version="1.0" encoding="utf-8"?>
<styleSheet xmlns="http://schemas.openxmlformats.org/spreadsheetml/2006/main">
  <fonts count="21">
    <font>
      <sz val="10"/>
      <name val="Arial Cyr"/>
      <charset val="204"/>
    </font>
    <font>
      <sz val="10"/>
      <name val="Arial Cyr"/>
      <charset val="204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8"/>
      <name val="Arial Cyr"/>
      <charset val="204"/>
    </font>
    <font>
      <sz val="11"/>
      <name val="Times New Roman"/>
      <family val="1"/>
      <charset val="204"/>
    </font>
    <font>
      <sz val="10"/>
      <name val="Times New Roman"/>
      <family val="1"/>
      <charset val="204"/>
    </font>
    <font>
      <sz val="10"/>
      <name val="Arial"/>
      <family val="2"/>
      <charset val="204"/>
    </font>
    <font>
      <sz val="14"/>
      <name val="Times New Roman"/>
      <family val="1"/>
      <charset val="204"/>
    </font>
    <font>
      <sz val="14"/>
      <name val="Arial CYR"/>
    </font>
    <font>
      <b/>
      <sz val="10"/>
      <name val="Arial Cyr"/>
      <charset val="204"/>
    </font>
    <font>
      <b/>
      <i/>
      <sz val="10"/>
      <name val="Arial Cyr"/>
      <charset val="204"/>
    </font>
    <font>
      <i/>
      <sz val="10"/>
      <name val="Arial Cyr"/>
      <charset val="204"/>
    </font>
    <font>
      <sz val="10"/>
      <color indexed="10"/>
      <name val="Arial Cyr"/>
      <charset val="204"/>
    </font>
    <font>
      <sz val="12"/>
      <color indexed="10"/>
      <name val="Times New Roman"/>
      <family val="1"/>
      <charset val="204"/>
    </font>
    <font>
      <sz val="10"/>
      <name val="Arial Cyr"/>
      <charset val="204"/>
    </font>
    <font>
      <sz val="12"/>
      <name val="Times New Roman CYR"/>
    </font>
    <font>
      <b/>
      <sz val="12"/>
      <color indexed="10"/>
      <name val="Times New Roman"/>
      <family val="1"/>
      <charset val="204"/>
    </font>
    <font>
      <sz val="12"/>
      <color rgb="FFFF0000"/>
      <name val="Times New Roman"/>
      <family val="1"/>
      <charset val="204"/>
    </font>
    <font>
      <b/>
      <sz val="12"/>
      <color rgb="FFFF0000"/>
      <name val="Times New Roman"/>
      <family val="1"/>
      <charset val="204"/>
    </font>
    <font>
      <sz val="10"/>
      <color rgb="FFFF0000"/>
      <name val="Arial Cyr"/>
      <charset val="204"/>
    </font>
  </fonts>
  <fills count="6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indexed="51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/>
      <right/>
      <top/>
      <bottom style="medium">
        <color indexed="8"/>
      </bottom>
      <diagonal/>
    </border>
  </borders>
  <cellStyleXfs count="2">
    <xf numFmtId="0" fontId="0" fillId="0" borderId="0"/>
    <xf numFmtId="0" fontId="1" fillId="0" borderId="0"/>
  </cellStyleXfs>
  <cellXfs count="106">
    <xf numFmtId="0" fontId="0" fillId="0" borderId="0" xfId="0"/>
    <xf numFmtId="0" fontId="3" fillId="0" borderId="1" xfId="0" applyFont="1" applyFill="1" applyBorder="1" applyAlignment="1">
      <alignment horizontal="justify" vertical="top" wrapText="1"/>
    </xf>
    <xf numFmtId="0" fontId="2" fillId="0" borderId="1" xfId="0" applyFont="1" applyFill="1" applyBorder="1" applyAlignment="1">
      <alignment horizontal="justify" vertical="top" wrapText="1"/>
    </xf>
    <xf numFmtId="0" fontId="2" fillId="0" borderId="1" xfId="0" applyFont="1" applyFill="1" applyBorder="1" applyAlignment="1">
      <alignment horizontal="center" vertical="center" wrapText="1"/>
    </xf>
    <xf numFmtId="0" fontId="10" fillId="0" borderId="0" xfId="0" applyFont="1"/>
    <xf numFmtId="0" fontId="10" fillId="0" borderId="1" xfId="0" applyFont="1" applyBorder="1"/>
    <xf numFmtId="0" fontId="2" fillId="0" borderId="0" xfId="0" applyFont="1" applyBorder="1" applyAlignment="1">
      <alignment horizontal="justify" vertical="top" wrapText="1"/>
    </xf>
    <xf numFmtId="0" fontId="3" fillId="0" borderId="0" xfId="0" applyFont="1" applyFill="1" applyBorder="1" applyAlignment="1">
      <alignment horizontal="justify" vertical="top" wrapText="1"/>
    </xf>
    <xf numFmtId="0" fontId="2" fillId="0" borderId="0" xfId="0" applyFont="1" applyFill="1" applyBorder="1" applyAlignment="1">
      <alignment horizontal="justify" vertical="top" wrapText="1"/>
    </xf>
    <xf numFmtId="0" fontId="10" fillId="2" borderId="1" xfId="0" applyFont="1" applyFill="1" applyBorder="1"/>
    <xf numFmtId="0" fontId="11" fillId="2" borderId="0" xfId="0" applyFont="1" applyFill="1"/>
    <xf numFmtId="0" fontId="12" fillId="2" borderId="1" xfId="0" applyFont="1" applyFill="1" applyBorder="1"/>
    <xf numFmtId="1" fontId="2" fillId="0" borderId="1" xfId="0" applyNumberFormat="1" applyFont="1" applyFill="1" applyBorder="1" applyAlignment="1">
      <alignment horizontal="justify" vertical="top" wrapText="1"/>
    </xf>
    <xf numFmtId="0" fontId="2" fillId="0" borderId="1" xfId="0" applyFont="1" applyFill="1" applyBorder="1"/>
    <xf numFmtId="0" fontId="0" fillId="0" borderId="0" xfId="0" applyFill="1"/>
    <xf numFmtId="0" fontId="3" fillId="0" borderId="1" xfId="0" applyFont="1" applyBorder="1"/>
    <xf numFmtId="0" fontId="10" fillId="0" borderId="0" xfId="0" applyFont="1" applyFill="1" applyBorder="1"/>
    <xf numFmtId="0" fontId="10" fillId="0" borderId="1" xfId="0" applyFont="1" applyFill="1" applyBorder="1"/>
    <xf numFmtId="1" fontId="2" fillId="0" borderId="0" xfId="0" applyNumberFormat="1" applyFont="1" applyFill="1" applyBorder="1" applyAlignment="1">
      <alignment horizontal="justify" vertical="top" wrapText="1"/>
    </xf>
    <xf numFmtId="1" fontId="6" fillId="0" borderId="0" xfId="0" applyNumberFormat="1" applyFont="1" applyFill="1" applyBorder="1"/>
    <xf numFmtId="0" fontId="3" fillId="0" borderId="1" xfId="0" applyFont="1" applyFill="1" applyBorder="1"/>
    <xf numFmtId="0" fontId="3" fillId="0" borderId="1" xfId="1" applyFont="1" applyFill="1" applyBorder="1" applyAlignment="1">
      <alignment horizontal="justify" vertical="top" wrapText="1"/>
    </xf>
    <xf numFmtId="0" fontId="2" fillId="0" borderId="1" xfId="1" applyFont="1" applyFill="1" applyBorder="1" applyAlignment="1">
      <alignment horizontal="justify" vertical="top" wrapText="1"/>
    </xf>
    <xf numFmtId="1" fontId="2" fillId="0" borderId="1" xfId="1" applyNumberFormat="1" applyFont="1" applyFill="1" applyBorder="1" applyAlignment="1">
      <alignment horizontal="justify" vertical="top" wrapText="1"/>
    </xf>
    <xf numFmtId="0" fontId="2" fillId="3" borderId="1" xfId="0" applyFont="1" applyFill="1" applyBorder="1" applyAlignment="1">
      <alignment horizontal="justify" vertical="top" wrapText="1"/>
    </xf>
    <xf numFmtId="0" fontId="5" fillId="3" borderId="1" xfId="0" applyFont="1" applyFill="1" applyBorder="1" applyAlignment="1">
      <alignment horizontal="justify" vertical="top" wrapText="1"/>
    </xf>
    <xf numFmtId="0" fontId="2" fillId="3" borderId="0" xfId="0" applyFont="1" applyFill="1" applyBorder="1" applyAlignment="1">
      <alignment horizontal="justify" vertical="top" wrapText="1"/>
    </xf>
    <xf numFmtId="0" fontId="5" fillId="3" borderId="4" xfId="0" applyFont="1" applyFill="1" applyBorder="1" applyAlignment="1">
      <alignment horizontal="justify" vertical="top" wrapText="1"/>
    </xf>
    <xf numFmtId="0" fontId="2" fillId="3" borderId="4" xfId="0" applyFont="1" applyFill="1" applyBorder="1" applyAlignment="1">
      <alignment vertical="top" wrapText="1"/>
    </xf>
    <xf numFmtId="0" fontId="2" fillId="3" borderId="4" xfId="0" applyFont="1" applyFill="1" applyBorder="1" applyAlignment="1">
      <alignment horizontal="justify" vertical="top" wrapText="1"/>
    </xf>
    <xf numFmtId="0" fontId="2" fillId="4" borderId="1" xfId="0" applyFont="1" applyFill="1" applyBorder="1" applyAlignment="1">
      <alignment horizontal="justify" vertical="top" wrapText="1"/>
    </xf>
    <xf numFmtId="0" fontId="2" fillId="4" borderId="0" xfId="0" applyFont="1" applyFill="1" applyBorder="1" applyAlignment="1">
      <alignment horizontal="justify" vertical="top" wrapText="1"/>
    </xf>
    <xf numFmtId="0" fontId="2" fillId="3" borderId="5" xfId="0" applyFont="1" applyFill="1" applyBorder="1" applyAlignment="1">
      <alignment horizontal="justify" vertical="top" wrapText="1"/>
    </xf>
    <xf numFmtId="0" fontId="5" fillId="3" borderId="0" xfId="0" applyFont="1" applyFill="1" applyBorder="1" applyAlignment="1">
      <alignment horizontal="justify" vertical="top" wrapText="1"/>
    </xf>
    <xf numFmtId="0" fontId="2" fillId="3" borderId="1" xfId="1" applyFont="1" applyFill="1" applyBorder="1" applyAlignment="1">
      <alignment horizontal="justify" vertical="top" wrapText="1"/>
    </xf>
    <xf numFmtId="0" fontId="14" fillId="3" borderId="1" xfId="0" applyFont="1" applyFill="1" applyBorder="1" applyAlignment="1">
      <alignment horizontal="justify" vertical="top" wrapText="1"/>
    </xf>
    <xf numFmtId="0" fontId="2" fillId="2" borderId="1" xfId="0" applyFont="1" applyFill="1" applyBorder="1" applyAlignment="1">
      <alignment horizontal="justify" vertical="top" wrapText="1"/>
    </xf>
    <xf numFmtId="0" fontId="2" fillId="2" borderId="0" xfId="0" applyFont="1" applyFill="1" applyBorder="1" applyAlignment="1">
      <alignment horizontal="justify" vertical="top" wrapText="1"/>
    </xf>
    <xf numFmtId="0" fontId="5" fillId="2" borderId="1" xfId="0" applyFont="1" applyFill="1" applyBorder="1" applyAlignment="1">
      <alignment horizontal="justify" vertical="top" wrapText="1"/>
    </xf>
    <xf numFmtId="0" fontId="2" fillId="5" borderId="1" xfId="0" applyFont="1" applyFill="1" applyBorder="1" applyAlignment="1">
      <alignment horizontal="justify" vertical="top" wrapText="1"/>
    </xf>
    <xf numFmtId="0" fontId="2" fillId="5" borderId="0" xfId="0" applyFont="1" applyFill="1" applyBorder="1" applyAlignment="1">
      <alignment horizontal="justify" vertical="top" wrapText="1"/>
    </xf>
    <xf numFmtId="0" fontId="2" fillId="2" borderId="4" xfId="0" applyFont="1" applyFill="1" applyBorder="1" applyAlignment="1">
      <alignment horizontal="justify" vertical="top" wrapText="1"/>
    </xf>
    <xf numFmtId="0" fontId="2" fillId="2" borderId="1" xfId="1" applyFont="1" applyFill="1" applyBorder="1" applyAlignment="1">
      <alignment horizontal="justify" vertical="top" wrapText="1"/>
    </xf>
    <xf numFmtId="0" fontId="17" fillId="0" borderId="1" xfId="0" applyFont="1" applyFill="1" applyBorder="1" applyAlignment="1">
      <alignment horizontal="justify" vertical="top" wrapText="1"/>
    </xf>
    <xf numFmtId="0" fontId="13" fillId="0" borderId="0" xfId="0" applyFont="1" applyFill="1"/>
    <xf numFmtId="0" fontId="18" fillId="0" borderId="1" xfId="0" applyFont="1" applyFill="1" applyBorder="1" applyAlignment="1">
      <alignment horizontal="justify" vertical="top" wrapText="1"/>
    </xf>
    <xf numFmtId="0" fontId="19" fillId="0" borderId="1" xfId="0" applyFont="1" applyFill="1" applyBorder="1" applyAlignment="1">
      <alignment horizontal="justify" vertical="top" wrapText="1"/>
    </xf>
    <xf numFmtId="0" fontId="20" fillId="0" borderId="0" xfId="0" applyFont="1" applyFill="1"/>
    <xf numFmtId="0" fontId="5" fillId="0" borderId="6" xfId="0" applyFont="1" applyFill="1" applyBorder="1" applyAlignment="1">
      <alignment horizontal="justify" vertical="top" wrapText="1"/>
    </xf>
    <xf numFmtId="0" fontId="5" fillId="0" borderId="6" xfId="0" applyFont="1" applyFill="1" applyBorder="1" applyAlignment="1">
      <alignment horizontal="center" vertical="top" wrapText="1"/>
    </xf>
    <xf numFmtId="0" fontId="5" fillId="0" borderId="4" xfId="0" applyFont="1" applyFill="1" applyBorder="1" applyAlignment="1">
      <alignment horizontal="center" vertical="top" wrapText="1"/>
    </xf>
    <xf numFmtId="0" fontId="15" fillId="0" borderId="0" xfId="0" applyFont="1" applyFill="1"/>
    <xf numFmtId="0" fontId="5" fillId="0" borderId="1" xfId="0" applyFont="1" applyFill="1" applyBorder="1" applyAlignment="1">
      <alignment horizontal="justify" vertical="top" wrapText="1"/>
    </xf>
    <xf numFmtId="0" fontId="16" fillId="0" borderId="0" xfId="0" applyFont="1" applyFill="1"/>
    <xf numFmtId="1" fontId="5" fillId="0" borderId="4" xfId="0" applyNumberFormat="1" applyFont="1" applyFill="1" applyBorder="1" applyAlignment="1">
      <alignment vertical="top" wrapText="1"/>
    </xf>
    <xf numFmtId="1" fontId="5" fillId="0" borderId="7" xfId="0" applyNumberFormat="1" applyFont="1" applyFill="1" applyBorder="1" applyAlignment="1">
      <alignment vertical="top"/>
    </xf>
    <xf numFmtId="1" fontId="5" fillId="0" borderId="0" xfId="0" applyNumberFormat="1" applyFont="1" applyFill="1" applyBorder="1" applyAlignment="1">
      <alignment vertical="top" wrapText="1"/>
    </xf>
    <xf numFmtId="1" fontId="5" fillId="0" borderId="0" xfId="0" applyNumberFormat="1" applyFont="1" applyFill="1" applyBorder="1" applyAlignment="1">
      <alignment vertical="top"/>
    </xf>
    <xf numFmtId="0" fontId="2" fillId="0" borderId="6" xfId="0" applyFont="1" applyFill="1" applyBorder="1" applyAlignment="1">
      <alignment vertical="top" wrapText="1"/>
    </xf>
    <xf numFmtId="0" fontId="2" fillId="0" borderId="4" xfId="0" applyFont="1" applyFill="1" applyBorder="1" applyAlignment="1">
      <alignment horizontal="justify" vertical="top" wrapText="1"/>
    </xf>
    <xf numFmtId="1" fontId="2" fillId="0" borderId="4" xfId="0" applyNumberFormat="1" applyFont="1" applyFill="1" applyBorder="1" applyAlignment="1">
      <alignment horizontal="justify" vertical="top" wrapText="1"/>
    </xf>
    <xf numFmtId="1" fontId="6" fillId="0" borderId="7" xfId="0" applyNumberFormat="1" applyFont="1" applyFill="1" applyBorder="1"/>
    <xf numFmtId="1" fontId="7" fillId="0" borderId="7" xfId="0" applyNumberFormat="1" applyFont="1" applyFill="1" applyBorder="1"/>
    <xf numFmtId="0" fontId="2" fillId="0" borderId="4" xfId="0" applyFont="1" applyFill="1" applyBorder="1" applyAlignment="1">
      <alignment vertical="top" wrapText="1"/>
    </xf>
    <xf numFmtId="1" fontId="2" fillId="0" borderId="4" xfId="0" applyNumberFormat="1" applyFont="1" applyFill="1" applyBorder="1" applyAlignment="1">
      <alignment vertical="top" wrapText="1"/>
    </xf>
    <xf numFmtId="1" fontId="2" fillId="0" borderId="7" xfId="0" applyNumberFormat="1" applyFont="1" applyFill="1" applyBorder="1" applyAlignment="1">
      <alignment vertical="top" wrapText="1"/>
    </xf>
    <xf numFmtId="0" fontId="5" fillId="0" borderId="4" xfId="0" applyFont="1" applyFill="1" applyBorder="1" applyAlignment="1">
      <alignment horizontal="justify" vertical="top" wrapText="1"/>
    </xf>
    <xf numFmtId="0" fontId="2" fillId="0" borderId="5" xfId="0" applyFont="1" applyFill="1" applyBorder="1" applyAlignment="1">
      <alignment horizontal="justify" vertical="top" wrapText="1"/>
    </xf>
    <xf numFmtId="1" fontId="2" fillId="0" borderId="5" xfId="0" applyNumberFormat="1" applyFont="1" applyFill="1" applyBorder="1" applyAlignment="1">
      <alignment vertical="top" wrapText="1"/>
    </xf>
    <xf numFmtId="1" fontId="2" fillId="0" borderId="10" xfId="0" applyNumberFormat="1" applyFont="1" applyFill="1" applyBorder="1" applyAlignment="1">
      <alignment vertical="top" wrapText="1"/>
    </xf>
    <xf numFmtId="1" fontId="2" fillId="0" borderId="13" xfId="0" applyNumberFormat="1" applyFont="1" applyFill="1" applyBorder="1" applyAlignment="1">
      <alignment vertical="top" wrapText="1"/>
    </xf>
    <xf numFmtId="1" fontId="2" fillId="0" borderId="14" xfId="0" applyNumberFormat="1" applyFont="1" applyFill="1" applyBorder="1" applyAlignment="1">
      <alignment vertical="top" wrapText="1"/>
    </xf>
    <xf numFmtId="1" fontId="2" fillId="0" borderId="0" xfId="0" applyNumberFormat="1" applyFont="1" applyFill="1" applyBorder="1" applyAlignment="1">
      <alignment vertical="top" wrapText="1"/>
    </xf>
    <xf numFmtId="1" fontId="2" fillId="0" borderId="1" xfId="0" applyNumberFormat="1" applyFont="1" applyFill="1" applyBorder="1" applyAlignment="1">
      <alignment horizontal="right" vertical="top" wrapText="1"/>
    </xf>
    <xf numFmtId="0" fontId="16" fillId="0" borderId="1" xfId="0" applyFont="1" applyFill="1" applyBorder="1"/>
    <xf numFmtId="0" fontId="5" fillId="0" borderId="0" xfId="0" applyFont="1" applyFill="1"/>
    <xf numFmtId="1" fontId="2" fillId="0" borderId="9" xfId="0" applyNumberFormat="1" applyFont="1" applyFill="1" applyBorder="1" applyAlignment="1">
      <alignment horizontal="right" vertical="top" wrapText="1"/>
    </xf>
    <xf numFmtId="1" fontId="2" fillId="0" borderId="3" xfId="0" applyNumberFormat="1" applyFont="1" applyFill="1" applyBorder="1" applyAlignment="1">
      <alignment horizontal="right" vertical="top" wrapText="1"/>
    </xf>
    <xf numFmtId="1" fontId="2" fillId="0" borderId="6" xfId="0" applyNumberFormat="1" applyFont="1" applyFill="1" applyBorder="1" applyAlignment="1">
      <alignment horizontal="right" vertical="top" wrapText="1"/>
    </xf>
    <xf numFmtId="1" fontId="2" fillId="0" borderId="7" xfId="0" applyNumberFormat="1" applyFont="1" applyFill="1" applyBorder="1" applyAlignment="1">
      <alignment horizontal="right" vertical="top" wrapText="1"/>
    </xf>
    <xf numFmtId="1" fontId="2" fillId="0" borderId="0" xfId="0" applyNumberFormat="1" applyFont="1" applyFill="1" applyBorder="1" applyAlignment="1">
      <alignment horizontal="right" vertical="top" wrapText="1"/>
    </xf>
    <xf numFmtId="1" fontId="2" fillId="0" borderId="8" xfId="0" applyNumberFormat="1" applyFont="1" applyFill="1" applyBorder="1" applyAlignment="1">
      <alignment horizontal="justify" vertical="top" wrapText="1"/>
    </xf>
    <xf numFmtId="1" fontId="6" fillId="0" borderId="3" xfId="0" applyNumberFormat="1" applyFont="1" applyFill="1" applyBorder="1"/>
    <xf numFmtId="0" fontId="5" fillId="0" borderId="0" xfId="0" applyFont="1" applyFill="1" applyAlignment="1">
      <alignment horizontal="justify"/>
    </xf>
    <xf numFmtId="0" fontId="5" fillId="0" borderId="0" xfId="0" applyFont="1" applyFill="1" applyBorder="1" applyAlignment="1">
      <alignment horizontal="justify" vertical="top" wrapText="1"/>
    </xf>
    <xf numFmtId="1" fontId="2" fillId="0" borderId="11" xfId="0" applyNumberFormat="1" applyFont="1" applyFill="1" applyBorder="1" applyAlignment="1">
      <alignment vertical="top" wrapText="1"/>
    </xf>
    <xf numFmtId="1" fontId="2" fillId="0" borderId="12" xfId="0" applyNumberFormat="1" applyFont="1" applyFill="1" applyBorder="1" applyAlignment="1">
      <alignment vertical="top" wrapText="1"/>
    </xf>
    <xf numFmtId="0" fontId="2" fillId="0" borderId="1" xfId="0" applyFont="1" applyFill="1" applyBorder="1" applyAlignment="1">
      <alignment wrapText="1"/>
    </xf>
    <xf numFmtId="0" fontId="5" fillId="0" borderId="9" xfId="0" applyFont="1" applyFill="1" applyBorder="1" applyAlignment="1">
      <alignment horizontal="justify" vertical="top" wrapText="1"/>
    </xf>
    <xf numFmtId="0" fontId="5" fillId="0" borderId="9" xfId="0" applyFont="1" applyFill="1" applyBorder="1" applyAlignment="1">
      <alignment horizontal="center" vertical="top" wrapText="1"/>
    </xf>
    <xf numFmtId="0" fontId="5" fillId="0" borderId="8" xfId="0" applyFont="1" applyFill="1" applyBorder="1" applyAlignment="1">
      <alignment horizontal="center" vertical="top" wrapText="1"/>
    </xf>
    <xf numFmtId="1" fontId="2" fillId="0" borderId="0" xfId="0" applyNumberFormat="1" applyFont="1" applyFill="1" applyBorder="1"/>
    <xf numFmtId="1" fontId="0" fillId="0" borderId="2" xfId="0" applyNumberFormat="1" applyFont="1" applyFill="1" applyBorder="1"/>
    <xf numFmtId="0" fontId="0" fillId="0" borderId="1" xfId="0" applyFont="1" applyFill="1" applyBorder="1"/>
    <xf numFmtId="0" fontId="0" fillId="0" borderId="0" xfId="0" applyFont="1" applyFill="1" applyBorder="1"/>
    <xf numFmtId="0" fontId="0" fillId="0" borderId="0" xfId="0" applyFont="1" applyFill="1"/>
    <xf numFmtId="1" fontId="8" fillId="0" borderId="0" xfId="0" applyNumberFormat="1" applyFont="1" applyFill="1" applyBorder="1" applyAlignment="1">
      <alignment horizontal="justify" vertical="top" wrapText="1"/>
    </xf>
    <xf numFmtId="1" fontId="9" fillId="0" borderId="0" xfId="0" applyNumberFormat="1" applyFont="1" applyFill="1" applyBorder="1" applyAlignment="1">
      <alignment horizontal="right"/>
    </xf>
    <xf numFmtId="0" fontId="0" fillId="0" borderId="2" xfId="0" applyFont="1" applyFill="1" applyBorder="1"/>
    <xf numFmtId="1" fontId="0" fillId="0" borderId="0" xfId="0" applyNumberFormat="1" applyFont="1" applyFill="1" applyBorder="1"/>
    <xf numFmtId="1" fontId="0" fillId="0" borderId="2" xfId="1" applyNumberFormat="1" applyFont="1" applyFill="1" applyBorder="1"/>
    <xf numFmtId="1" fontId="0" fillId="0" borderId="1" xfId="0" applyNumberFormat="1" applyFont="1" applyFill="1" applyBorder="1"/>
    <xf numFmtId="1" fontId="0" fillId="0" borderId="0" xfId="0" applyNumberFormat="1" applyFont="1" applyBorder="1"/>
    <xf numFmtId="1" fontId="0" fillId="0" borderId="2" xfId="0" applyNumberFormat="1" applyFont="1" applyBorder="1"/>
    <xf numFmtId="0" fontId="0" fillId="0" borderId="0" xfId="0" applyFont="1" applyBorder="1"/>
    <xf numFmtId="0" fontId="0" fillId="0" borderId="0" xfId="0" applyFont="1"/>
  </cellXfs>
  <cellStyles count="2">
    <cellStyle name="Обычный" xfId="0" builtinId="0"/>
    <cellStyle name="Обычный 2" xfId="1"/>
  </cellStyles>
  <dxfs count="1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 Cyr"/>
        <scheme val="none"/>
      </font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2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ru-RU"/>
  <c:chart>
    <c:title>
      <c:tx>
        <c:rich>
          <a:bodyPr/>
          <a:lstStyle/>
          <a:p>
            <a:pPr>
              <a:defRPr sz="1200" b="1" i="0" u="none" strike="noStrike" baseline="0">
                <a:solidFill>
                  <a:srgbClr val="000000"/>
                </a:solidFill>
                <a:latin typeface="Arial Cyr"/>
                <a:ea typeface="Arial Cyr"/>
                <a:cs typeface="Arial Cyr"/>
              </a:defRPr>
            </a:pPr>
            <a:r>
              <a:t>Обучение воспитанников по направлениям обучения в МБУ ДОД "Центр внешкольной работы"</a:t>
            </a:r>
          </a:p>
        </c:rich>
      </c:tx>
      <c:layout>
        <c:manualLayout>
          <c:xMode val="edge"/>
          <c:yMode val="edge"/>
          <c:x val="0.13547052740434332"/>
          <c:y val="2.0512820512820516E-2"/>
        </c:manualLayout>
      </c:layout>
      <c:spPr>
        <a:noFill/>
        <a:ln w="25400">
          <a:noFill/>
        </a:ln>
      </c:spPr>
    </c:title>
    <c:view3D>
      <c:perspective val="0"/>
    </c:view3D>
    <c:plotArea>
      <c:layout>
        <c:manualLayout>
          <c:layoutTarget val="inner"/>
          <c:xMode val="edge"/>
          <c:yMode val="edge"/>
          <c:x val="0.11995863495346432"/>
          <c:y val="0.27179487179487377"/>
          <c:w val="0.76008273009307425"/>
          <c:h val="0.49743589743589856"/>
        </c:manualLayout>
      </c:layout>
      <c:pie3DChart>
        <c:varyColors val="1"/>
        <c:ser>
          <c:idx val="1"/>
          <c:order val="0"/>
          <c:spPr>
            <a:solidFill>
              <a:srgbClr val="993366"/>
            </a:solidFill>
            <a:ln w="12700">
              <a:solidFill>
                <a:srgbClr val="000000"/>
              </a:solidFill>
              <a:prstDash val="solid"/>
            </a:ln>
          </c:spPr>
          <c:explosion val="25"/>
          <c:dPt>
            <c:idx val="0"/>
            <c:spPr>
              <a:solidFill>
                <a:srgbClr val="9999FF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Lbls>
            <c:numFmt formatCode="0%" sourceLinked="0"/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Arial Cyr"/>
                    <a:ea typeface="Arial Cyr"/>
                    <a:cs typeface="Arial Cyr"/>
                  </a:defRPr>
                </a:pPr>
                <a:endParaRPr lang="ru-RU"/>
              </a:p>
            </c:txPr>
            <c:showPercent val="1"/>
            <c:showLeaderLines val="1"/>
          </c:dLbls>
          <c:cat>
            <c:strRef>
              <c:f>Лист1!#REF!</c:f>
            </c:strRef>
          </c:cat>
          <c:val>
            <c:numRef>
              <c:f>Лист1!#REF!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2"/>
          <c:order val="1"/>
          <c:spPr>
            <a:solidFill>
              <a:srgbClr val="FFFFCC"/>
            </a:solidFill>
            <a:ln w="12700">
              <a:solidFill>
                <a:srgbClr val="000000"/>
              </a:solidFill>
              <a:prstDash val="solid"/>
            </a:ln>
          </c:spPr>
          <c:explosion val="25"/>
          <c:dPt>
            <c:idx val="0"/>
            <c:spPr>
              <a:solidFill>
                <a:srgbClr val="9999FF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Lbls>
            <c:numFmt formatCode="0%" sourceLinked="0"/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Arial Cyr"/>
                    <a:ea typeface="Arial Cyr"/>
                    <a:cs typeface="Arial Cyr"/>
                  </a:defRPr>
                </a:pPr>
                <a:endParaRPr lang="ru-RU"/>
              </a:p>
            </c:txPr>
            <c:showPercent val="1"/>
            <c:showLeaderLines val="1"/>
          </c:dLbls>
          <c:cat>
            <c:strRef>
              <c:f>Лист1!#REF!</c:f>
            </c:strRef>
          </c:cat>
          <c:val>
            <c:numRef>
              <c:f>Лист1!#REF!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3"/>
          <c:order val="2"/>
          <c:spPr>
            <a:solidFill>
              <a:srgbClr val="CCFFFF"/>
            </a:solidFill>
            <a:ln w="12700">
              <a:solidFill>
                <a:srgbClr val="000000"/>
              </a:solidFill>
              <a:prstDash val="solid"/>
            </a:ln>
          </c:spPr>
          <c:explosion val="25"/>
          <c:dPt>
            <c:idx val="0"/>
            <c:spPr>
              <a:solidFill>
                <a:srgbClr val="9999FF"/>
              </a:solidFill>
              <a:ln w="12700">
                <a:solidFill>
                  <a:srgbClr val="000000"/>
                </a:solidFill>
                <a:prstDash val="solid"/>
              </a:ln>
            </c:spPr>
          </c:dPt>
          <c:dLbls>
            <c:numFmt formatCode="0%" sourceLinked="0"/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Arial Cyr"/>
                    <a:ea typeface="Arial Cyr"/>
                    <a:cs typeface="Arial Cyr"/>
                  </a:defRPr>
                </a:pPr>
                <a:endParaRPr lang="ru-RU"/>
              </a:p>
            </c:txPr>
            <c:showPercent val="1"/>
            <c:showLeaderLines val="1"/>
          </c:dLbls>
          <c:cat>
            <c:strRef>
              <c:f>Лист1!#REF!</c:f>
            </c:strRef>
          </c:cat>
          <c:val>
            <c:numRef>
              <c:f>Лист1!#REF!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0"/>
          <c:order val="3"/>
          <c:spPr>
            <a:solidFill>
              <a:srgbClr val="9999FF"/>
            </a:solidFill>
            <a:ln w="12700">
              <a:solidFill>
                <a:srgbClr val="000000"/>
              </a:solidFill>
              <a:prstDash val="solid"/>
            </a:ln>
          </c:spPr>
          <c:explosion val="25"/>
          <c:dLbls>
            <c:numFmt formatCode="0%" sourceLinked="0"/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1000" b="1" i="0" u="none" strike="noStrike" baseline="0">
                    <a:solidFill>
                      <a:srgbClr val="000000"/>
                    </a:solidFill>
                    <a:latin typeface="Arial Cyr"/>
                    <a:ea typeface="Arial Cyr"/>
                    <a:cs typeface="Arial Cyr"/>
                  </a:defRPr>
                </a:pPr>
                <a:endParaRPr lang="ru-RU"/>
              </a:p>
            </c:txPr>
            <c:showPercent val="1"/>
            <c:showLeaderLines val="1"/>
          </c:dLbls>
          <c:cat>
            <c:strRef>
              <c:f>Лист1!#REF!</c:f>
            </c:strRef>
          </c:cat>
          <c:val>
            <c:numRef>
              <c:f>Лист1!#REF!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dLbls>
          <c:showPercent val="1"/>
        </c:dLbls>
      </c:pie3DChart>
      <c:spPr>
        <a:noFill/>
        <a:ln w="25400">
          <a:noFill/>
        </a:ln>
      </c:spPr>
    </c:plotArea>
    <c:legend>
      <c:legendPos val="b"/>
      <c:layout>
        <c:manualLayout>
          <c:xMode val="edge"/>
          <c:yMode val="edge"/>
          <c:x val="0.10134436401240951"/>
          <c:y val="0.91794871794872035"/>
          <c:w val="0.79627714581178677"/>
          <c:h val="7.6923076923076927E-2"/>
        </c:manualLayout>
      </c:layout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920" b="0" i="0" u="none" strike="noStrike" baseline="0">
              <a:solidFill>
                <a:srgbClr val="000000"/>
              </a:solidFill>
              <a:latin typeface="Arial Cyr"/>
              <a:ea typeface="Arial Cyr"/>
              <a:cs typeface="Arial Cyr"/>
            </a:defRPr>
          </a:pPr>
          <a:endParaRPr lang="ru-RU"/>
        </a:p>
      </c:txPr>
    </c:legend>
    <c:plotVisOnly val="1"/>
    <c:dispBlanksAs val="zero"/>
  </c:chart>
  <c:spPr>
    <a:noFill/>
    <a:ln w="9525">
      <a:noFill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 Cyr"/>
          <a:ea typeface="Arial Cyr"/>
          <a:cs typeface="Arial Cyr"/>
        </a:defRPr>
      </a:pPr>
      <a:endParaRPr lang="ru-RU"/>
    </a:p>
  </c:txPr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workbookViewId="0"/>
  </sheetViews>
  <pageMargins left="0.75" right="0.75" top="1" bottom="1" header="0.5" footer="0.5"/>
  <headerFooter alignWithMargins="0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210675" cy="5572125"/>
    <xdr:graphicFrame macro="">
      <xdr:nvGraphicFramePr>
        <xdr:cNvPr id="2" name="Диаграмма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ables/table1.xml><?xml version="1.0" encoding="utf-8"?>
<table xmlns="http://schemas.openxmlformats.org/spreadsheetml/2006/main" id="1" name="Список1" displayName="Список1" ref="A1:A7" totalsRowShown="0" headerRowDxfId="0">
  <autoFilter ref="A1:A7"/>
  <tableColumns count="1">
    <tableColumn id="1" name="Столбец1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189"/>
  <sheetViews>
    <sheetView tabSelected="1" topLeftCell="C1" workbookViewId="0">
      <selection activeCell="C1" sqref="C1"/>
    </sheetView>
  </sheetViews>
  <sheetFormatPr defaultRowHeight="12.75"/>
  <cols>
    <col min="1" max="1" width="5.7109375" customWidth="1"/>
    <col min="2" max="2" width="34.42578125" customWidth="1"/>
    <col min="3" max="3" width="33.85546875" style="105" customWidth="1"/>
    <col min="4" max="4" width="9.140625" style="105"/>
    <col min="5" max="5" width="18" style="105" customWidth="1"/>
    <col min="6" max="6" width="12.28515625" style="105" customWidth="1"/>
    <col min="7" max="7" width="9.140625" style="105"/>
    <col min="8" max="8" width="9.140625" style="105" hidden="1" customWidth="1"/>
    <col min="9" max="9" width="9.140625" style="105"/>
    <col min="10" max="10" width="0" style="105" hidden="1" customWidth="1"/>
    <col min="11" max="11" width="9.140625" style="105"/>
    <col min="12" max="12" width="12.140625" style="105" bestFit="1" customWidth="1"/>
    <col min="13" max="15" width="9.140625" style="105"/>
  </cols>
  <sheetData>
    <row r="1" spans="1:15" s="14" customFormat="1" ht="331.5" thickBot="1">
      <c r="A1" s="3"/>
      <c r="B1" s="3" t="s">
        <v>0</v>
      </c>
      <c r="C1" s="3" t="s">
        <v>1</v>
      </c>
      <c r="D1" s="3" t="s">
        <v>85</v>
      </c>
      <c r="E1" s="3" t="s">
        <v>2</v>
      </c>
      <c r="F1" s="3" t="s">
        <v>98</v>
      </c>
      <c r="G1" s="3" t="s">
        <v>83</v>
      </c>
      <c r="H1" s="3" t="s">
        <v>84</v>
      </c>
      <c r="I1" s="3" t="s">
        <v>349</v>
      </c>
      <c r="J1" s="3" t="s">
        <v>86</v>
      </c>
      <c r="K1" s="3" t="s">
        <v>350</v>
      </c>
      <c r="L1" s="87" t="s">
        <v>351</v>
      </c>
      <c r="M1" s="87" t="s">
        <v>352</v>
      </c>
      <c r="N1" s="87" t="s">
        <v>353</v>
      </c>
      <c r="O1" s="87" t="s">
        <v>354</v>
      </c>
    </row>
    <row r="2" spans="1:15" s="14" customFormat="1" ht="16.5" thickBot="1">
      <c r="A2" s="2">
        <v>1</v>
      </c>
      <c r="B2" s="1" t="s">
        <v>3</v>
      </c>
      <c r="C2" s="88" t="s">
        <v>339</v>
      </c>
      <c r="D2" s="88" t="s">
        <v>286</v>
      </c>
      <c r="E2" s="88" t="s">
        <v>155</v>
      </c>
      <c r="F2" s="89" t="s">
        <v>110</v>
      </c>
      <c r="G2" s="89"/>
      <c r="H2" s="90">
        <v>1</v>
      </c>
      <c r="I2" s="13">
        <v>1</v>
      </c>
      <c r="J2" s="93">
        <f t="shared" ref="J2:J49" si="0">IF(I2=1,15,IF(I2=2,12,IF(I2=3,10)))</f>
        <v>15</v>
      </c>
      <c r="K2" s="94">
        <v>15</v>
      </c>
      <c r="L2" s="93">
        <v>0</v>
      </c>
      <c r="M2" s="93">
        <v>0</v>
      </c>
      <c r="N2" s="93">
        <v>0</v>
      </c>
      <c r="O2" s="93">
        <v>0</v>
      </c>
    </row>
    <row r="3" spans="1:15" s="14" customFormat="1" ht="30.75" thickBot="1">
      <c r="A3" s="2">
        <v>2</v>
      </c>
      <c r="B3" s="1" t="s">
        <v>3</v>
      </c>
      <c r="C3" s="48" t="s">
        <v>340</v>
      </c>
      <c r="D3" s="48" t="s">
        <v>6</v>
      </c>
      <c r="E3" s="48" t="s">
        <v>29</v>
      </c>
      <c r="F3" s="49" t="s">
        <v>108</v>
      </c>
      <c r="G3" s="49">
        <v>3</v>
      </c>
      <c r="H3" s="50">
        <v>1</v>
      </c>
      <c r="I3" s="13">
        <v>1</v>
      </c>
      <c r="J3" s="93">
        <f t="shared" si="0"/>
        <v>15</v>
      </c>
      <c r="K3" s="94">
        <v>15</v>
      </c>
      <c r="L3" s="93">
        <v>0</v>
      </c>
      <c r="M3" s="93">
        <v>0</v>
      </c>
      <c r="N3" s="93">
        <v>0</v>
      </c>
      <c r="O3" s="93">
        <v>0</v>
      </c>
    </row>
    <row r="4" spans="1:15" s="51" customFormat="1" ht="30.6" customHeight="1" thickBot="1">
      <c r="A4" s="2">
        <v>3</v>
      </c>
      <c r="B4" s="1" t="s">
        <v>3</v>
      </c>
      <c r="C4" s="48" t="s">
        <v>288</v>
      </c>
      <c r="D4" s="48" t="s">
        <v>4</v>
      </c>
      <c r="E4" s="48" t="s">
        <v>11</v>
      </c>
      <c r="F4" s="49" t="s">
        <v>112</v>
      </c>
      <c r="G4" s="49">
        <v>1</v>
      </c>
      <c r="H4" s="50">
        <v>1</v>
      </c>
      <c r="I4" s="13">
        <v>1</v>
      </c>
      <c r="J4" s="93">
        <f t="shared" si="0"/>
        <v>15</v>
      </c>
      <c r="K4" s="94">
        <v>15</v>
      </c>
      <c r="L4" s="93">
        <v>0</v>
      </c>
      <c r="M4" s="93">
        <v>0</v>
      </c>
      <c r="N4" s="93">
        <v>0</v>
      </c>
      <c r="O4" s="93">
        <v>0</v>
      </c>
    </row>
    <row r="5" spans="1:15" s="14" customFormat="1" ht="15.75">
      <c r="A5" s="2"/>
      <c r="B5" s="1"/>
      <c r="C5" s="2"/>
      <c r="D5" s="2"/>
      <c r="E5" s="2"/>
      <c r="F5" s="8"/>
      <c r="G5" s="18"/>
      <c r="H5" s="91"/>
      <c r="I5" s="20" t="s">
        <v>97</v>
      </c>
      <c r="J5" s="17">
        <f>SUM(J2:J4)</f>
        <v>45</v>
      </c>
      <c r="K5" s="17">
        <f>SUM(K2:K4)</f>
        <v>45</v>
      </c>
      <c r="L5" s="93"/>
      <c r="M5" s="93"/>
      <c r="N5" s="93"/>
      <c r="O5" s="93"/>
    </row>
    <row r="6" spans="1:15" s="14" customFormat="1" ht="15.75">
      <c r="A6" s="2"/>
      <c r="B6" s="1"/>
      <c r="C6" s="2"/>
      <c r="D6" s="2"/>
      <c r="E6" s="2"/>
      <c r="F6" s="8"/>
      <c r="G6" s="18"/>
      <c r="H6" s="91"/>
      <c r="I6" s="13"/>
      <c r="J6" s="93"/>
      <c r="K6" s="94"/>
      <c r="L6" s="93"/>
      <c r="M6" s="93"/>
      <c r="N6" s="93"/>
      <c r="O6" s="93"/>
    </row>
    <row r="7" spans="1:15" s="14" customFormat="1" ht="15.75">
      <c r="A7" s="2">
        <v>1</v>
      </c>
      <c r="B7" s="1" t="s">
        <v>139</v>
      </c>
      <c r="C7" s="2" t="s">
        <v>145</v>
      </c>
      <c r="D7" s="2" t="s">
        <v>6</v>
      </c>
      <c r="E7" s="2" t="s">
        <v>144</v>
      </c>
      <c r="F7" s="2" t="s">
        <v>106</v>
      </c>
      <c r="G7" s="12">
        <v>2</v>
      </c>
      <c r="H7" s="92">
        <v>1</v>
      </c>
      <c r="I7" s="13">
        <v>2</v>
      </c>
      <c r="J7" s="93">
        <f t="shared" ref="J7" si="1">IF(I7=1,15,IF(I7=2,12,IF(I7=3,10)))</f>
        <v>12</v>
      </c>
      <c r="K7" s="94">
        <v>15</v>
      </c>
      <c r="L7" s="93">
        <v>0</v>
      </c>
      <c r="M7" s="93">
        <v>0</v>
      </c>
      <c r="N7" s="93">
        <v>0</v>
      </c>
      <c r="O7" s="93">
        <v>0</v>
      </c>
    </row>
    <row r="8" spans="1:15" s="14" customFormat="1" ht="15.75">
      <c r="A8" s="2">
        <v>2</v>
      </c>
      <c r="B8" s="1" t="s">
        <v>139</v>
      </c>
      <c r="C8" s="2" t="s">
        <v>348</v>
      </c>
      <c r="D8" s="2" t="s">
        <v>6</v>
      </c>
      <c r="E8" s="2" t="s">
        <v>29</v>
      </c>
      <c r="F8" s="2" t="s">
        <v>108</v>
      </c>
      <c r="G8" s="12">
        <v>3</v>
      </c>
      <c r="H8" s="92">
        <v>1</v>
      </c>
      <c r="I8" s="13">
        <v>1</v>
      </c>
      <c r="J8" s="93">
        <f t="shared" si="0"/>
        <v>15</v>
      </c>
      <c r="K8" s="94">
        <v>15</v>
      </c>
      <c r="L8" s="93">
        <v>0</v>
      </c>
      <c r="M8" s="93">
        <v>0</v>
      </c>
      <c r="N8" s="93">
        <v>0</v>
      </c>
      <c r="O8" s="93">
        <v>0</v>
      </c>
    </row>
    <row r="9" spans="1:15" s="14" customFormat="1" ht="15.75">
      <c r="A9" s="2"/>
      <c r="B9" s="1"/>
      <c r="C9" s="2"/>
      <c r="D9" s="2"/>
      <c r="E9" s="2"/>
      <c r="F9" s="2"/>
      <c r="G9" s="12"/>
      <c r="H9" s="92"/>
      <c r="I9" s="20" t="s">
        <v>97</v>
      </c>
      <c r="J9" s="17">
        <f>SUM(J8:J8)</f>
        <v>15</v>
      </c>
      <c r="K9" s="17">
        <f>SUM(K7:K8)</f>
        <v>30</v>
      </c>
      <c r="L9" s="93"/>
      <c r="M9" s="93"/>
      <c r="N9" s="93"/>
      <c r="O9" s="93"/>
    </row>
    <row r="10" spans="1:15" s="14" customFormat="1" ht="15.75">
      <c r="A10" s="2"/>
      <c r="B10" s="1"/>
      <c r="C10" s="2"/>
      <c r="D10" s="2"/>
      <c r="E10" s="2"/>
      <c r="F10" s="2"/>
      <c r="G10" s="12"/>
      <c r="H10" s="92"/>
      <c r="I10" s="20"/>
      <c r="J10" s="17"/>
      <c r="K10" s="16"/>
      <c r="L10" s="93"/>
      <c r="M10" s="93"/>
      <c r="N10" s="93"/>
      <c r="O10" s="93"/>
    </row>
    <row r="11" spans="1:15" s="51" customFormat="1" ht="31.5">
      <c r="A11" s="2">
        <v>1</v>
      </c>
      <c r="B11" s="1" t="s">
        <v>8</v>
      </c>
      <c r="C11" s="2" t="s">
        <v>13</v>
      </c>
      <c r="D11" s="52" t="s">
        <v>20</v>
      </c>
      <c r="E11" s="52" t="s">
        <v>148</v>
      </c>
      <c r="F11" s="52" t="s">
        <v>106</v>
      </c>
      <c r="G11" s="12">
        <v>3</v>
      </c>
      <c r="H11" s="92">
        <v>1</v>
      </c>
      <c r="I11" s="13">
        <v>2</v>
      </c>
      <c r="J11" s="93">
        <f t="shared" si="0"/>
        <v>12</v>
      </c>
      <c r="K11" s="94">
        <v>15</v>
      </c>
      <c r="L11" s="93">
        <v>0</v>
      </c>
      <c r="M11" s="93">
        <v>0</v>
      </c>
      <c r="N11" s="93">
        <v>0</v>
      </c>
      <c r="O11" s="93">
        <v>0</v>
      </c>
    </row>
    <row r="12" spans="1:15" s="51" customFormat="1" ht="45">
      <c r="A12" s="2">
        <v>2</v>
      </c>
      <c r="B12" s="1" t="s">
        <v>8</v>
      </c>
      <c r="C12" s="2" t="s">
        <v>307</v>
      </c>
      <c r="D12" s="52" t="s">
        <v>20</v>
      </c>
      <c r="E12" s="52" t="s">
        <v>338</v>
      </c>
      <c r="F12" s="52" t="s">
        <v>106</v>
      </c>
      <c r="G12" s="12">
        <v>3</v>
      </c>
      <c r="H12" s="92">
        <v>1</v>
      </c>
      <c r="I12" s="13">
        <v>1</v>
      </c>
      <c r="J12" s="93">
        <f t="shared" si="0"/>
        <v>15</v>
      </c>
      <c r="K12" s="94">
        <v>15</v>
      </c>
      <c r="L12" s="93">
        <v>0</v>
      </c>
      <c r="M12" s="93">
        <v>0</v>
      </c>
      <c r="N12" s="93">
        <v>0</v>
      </c>
      <c r="O12" s="93">
        <v>0</v>
      </c>
    </row>
    <row r="13" spans="1:15" s="51" customFormat="1" ht="31.5">
      <c r="A13" s="2">
        <v>3</v>
      </c>
      <c r="B13" s="1" t="s">
        <v>8</v>
      </c>
      <c r="C13" s="2" t="s">
        <v>9</v>
      </c>
      <c r="D13" s="2" t="s">
        <v>6</v>
      </c>
      <c r="E13" s="2" t="s">
        <v>7</v>
      </c>
      <c r="F13" s="2" t="s">
        <v>110</v>
      </c>
      <c r="G13" s="12">
        <v>3</v>
      </c>
      <c r="H13" s="92">
        <v>1</v>
      </c>
      <c r="I13" s="13">
        <v>1</v>
      </c>
      <c r="J13" s="93">
        <f t="shared" si="0"/>
        <v>15</v>
      </c>
      <c r="K13" s="94">
        <v>15</v>
      </c>
      <c r="L13" s="93">
        <v>0</v>
      </c>
      <c r="M13" s="93">
        <v>0</v>
      </c>
      <c r="N13" s="93">
        <v>0</v>
      </c>
      <c r="O13" s="93">
        <v>0</v>
      </c>
    </row>
    <row r="14" spans="1:15" s="51" customFormat="1" ht="31.5">
      <c r="A14" s="2">
        <v>4</v>
      </c>
      <c r="B14" s="1" t="s">
        <v>8</v>
      </c>
      <c r="C14" s="2" t="s">
        <v>124</v>
      </c>
      <c r="D14" s="2" t="s">
        <v>6</v>
      </c>
      <c r="E14" s="2" t="s">
        <v>10</v>
      </c>
      <c r="F14" s="2" t="s">
        <v>109</v>
      </c>
      <c r="G14" s="12">
        <v>3</v>
      </c>
      <c r="H14" s="92">
        <v>2</v>
      </c>
      <c r="I14" s="13">
        <v>3</v>
      </c>
      <c r="J14" s="93">
        <f t="shared" si="0"/>
        <v>10</v>
      </c>
      <c r="K14" s="94">
        <v>15</v>
      </c>
      <c r="L14" s="93">
        <v>0</v>
      </c>
      <c r="M14" s="93">
        <v>0</v>
      </c>
      <c r="N14" s="93">
        <v>0</v>
      </c>
      <c r="O14" s="93">
        <v>0</v>
      </c>
    </row>
    <row r="15" spans="1:15" s="51" customFormat="1" ht="31.5">
      <c r="A15" s="2">
        <v>5</v>
      </c>
      <c r="B15" s="1" t="s">
        <v>8</v>
      </c>
      <c r="C15" s="83" t="s">
        <v>287</v>
      </c>
      <c r="D15" s="2" t="s">
        <v>6</v>
      </c>
      <c r="E15" s="2" t="s">
        <v>11</v>
      </c>
      <c r="F15" s="2" t="s">
        <v>112</v>
      </c>
      <c r="G15" s="12">
        <v>3</v>
      </c>
      <c r="H15" s="92">
        <v>1</v>
      </c>
      <c r="I15" s="13">
        <v>2</v>
      </c>
      <c r="J15" s="93">
        <f t="shared" si="0"/>
        <v>12</v>
      </c>
      <c r="K15" s="94">
        <v>15</v>
      </c>
      <c r="L15" s="93">
        <v>0</v>
      </c>
      <c r="M15" s="93">
        <v>0</v>
      </c>
      <c r="N15" s="93">
        <v>0</v>
      </c>
      <c r="O15" s="93">
        <v>0</v>
      </c>
    </row>
    <row r="16" spans="1:15" s="51" customFormat="1" ht="31.5">
      <c r="A16" s="2">
        <v>6</v>
      </c>
      <c r="B16" s="1" t="s">
        <v>8</v>
      </c>
      <c r="C16" s="2" t="s">
        <v>147</v>
      </c>
      <c r="D16" s="2" t="s">
        <v>6</v>
      </c>
      <c r="E16" s="2" t="s">
        <v>12</v>
      </c>
      <c r="F16" s="2" t="s">
        <v>108</v>
      </c>
      <c r="G16" s="12">
        <v>3</v>
      </c>
      <c r="H16" s="92">
        <v>2</v>
      </c>
      <c r="I16" s="13">
        <v>2</v>
      </c>
      <c r="J16" s="93">
        <f t="shared" si="0"/>
        <v>12</v>
      </c>
      <c r="K16" s="94">
        <v>15</v>
      </c>
      <c r="L16" s="93">
        <v>0</v>
      </c>
      <c r="M16" s="93">
        <v>0</v>
      </c>
      <c r="N16" s="93">
        <v>0</v>
      </c>
      <c r="O16" s="93">
        <v>0</v>
      </c>
    </row>
    <row r="17" spans="1:15" s="51" customFormat="1" ht="31.5">
      <c r="A17" s="2">
        <v>7</v>
      </c>
      <c r="B17" s="1" t="s">
        <v>8</v>
      </c>
      <c r="C17" s="2" t="s">
        <v>9</v>
      </c>
      <c r="D17" s="2" t="s">
        <v>6</v>
      </c>
      <c r="E17" s="2" t="s">
        <v>14</v>
      </c>
      <c r="F17" s="2" t="s">
        <v>112</v>
      </c>
      <c r="G17" s="12">
        <v>3</v>
      </c>
      <c r="H17" s="92">
        <v>1</v>
      </c>
      <c r="I17" s="13">
        <v>1</v>
      </c>
      <c r="J17" s="93">
        <f t="shared" si="0"/>
        <v>15</v>
      </c>
      <c r="K17" s="94">
        <v>15</v>
      </c>
      <c r="L17" s="93">
        <v>0</v>
      </c>
      <c r="M17" s="93">
        <v>0</v>
      </c>
      <c r="N17" s="93">
        <v>0</v>
      </c>
      <c r="O17" s="93">
        <v>0</v>
      </c>
    </row>
    <row r="18" spans="1:15" s="51" customFormat="1" ht="31.5">
      <c r="A18" s="2">
        <v>8</v>
      </c>
      <c r="B18" s="1" t="s">
        <v>8</v>
      </c>
      <c r="C18" s="2" t="s">
        <v>268</v>
      </c>
      <c r="D18" s="2" t="s">
        <v>6</v>
      </c>
      <c r="E18" s="2" t="s">
        <v>15</v>
      </c>
      <c r="F18" s="2" t="s">
        <v>108</v>
      </c>
      <c r="G18" s="12">
        <v>3</v>
      </c>
      <c r="H18" s="92">
        <v>2</v>
      </c>
      <c r="I18" s="13">
        <v>1</v>
      </c>
      <c r="J18" s="93">
        <f t="shared" si="0"/>
        <v>15</v>
      </c>
      <c r="K18" s="94">
        <v>15</v>
      </c>
      <c r="L18" s="93">
        <v>0</v>
      </c>
      <c r="M18" s="93">
        <v>0</v>
      </c>
      <c r="N18" s="93">
        <v>0</v>
      </c>
      <c r="O18" s="93">
        <v>0</v>
      </c>
    </row>
    <row r="19" spans="1:15" s="51" customFormat="1" ht="31.5">
      <c r="A19" s="2">
        <v>9</v>
      </c>
      <c r="B19" s="1" t="s">
        <v>8</v>
      </c>
      <c r="C19" s="53" t="s">
        <v>146</v>
      </c>
      <c r="D19" s="2" t="s">
        <v>6</v>
      </c>
      <c r="E19" s="2" t="s">
        <v>29</v>
      </c>
      <c r="F19" s="2" t="s">
        <v>108</v>
      </c>
      <c r="G19" s="12">
        <v>3</v>
      </c>
      <c r="H19" s="92">
        <v>1</v>
      </c>
      <c r="I19" s="13">
        <v>2</v>
      </c>
      <c r="J19" s="93">
        <f t="shared" si="0"/>
        <v>12</v>
      </c>
      <c r="K19" s="94">
        <v>15</v>
      </c>
      <c r="L19" s="93">
        <v>0</v>
      </c>
      <c r="M19" s="93">
        <v>0</v>
      </c>
      <c r="N19" s="93">
        <v>0</v>
      </c>
      <c r="O19" s="93">
        <v>0</v>
      </c>
    </row>
    <row r="20" spans="1:15" s="51" customFormat="1" ht="31.5">
      <c r="A20" s="2">
        <v>10</v>
      </c>
      <c r="B20" s="1" t="s">
        <v>8</v>
      </c>
      <c r="C20" s="2" t="s">
        <v>16</v>
      </c>
      <c r="D20" s="2" t="s">
        <v>6</v>
      </c>
      <c r="E20" s="2" t="s">
        <v>154</v>
      </c>
      <c r="F20" s="2" t="s">
        <v>106</v>
      </c>
      <c r="G20" s="12">
        <v>3</v>
      </c>
      <c r="H20" s="92">
        <v>2</v>
      </c>
      <c r="I20" s="13">
        <v>2</v>
      </c>
      <c r="J20" s="93">
        <f t="shared" si="0"/>
        <v>12</v>
      </c>
      <c r="K20" s="94">
        <v>15</v>
      </c>
      <c r="L20" s="93">
        <v>0</v>
      </c>
      <c r="M20" s="93">
        <v>0</v>
      </c>
      <c r="N20" s="93">
        <v>0</v>
      </c>
      <c r="O20" s="93">
        <v>0</v>
      </c>
    </row>
    <row r="21" spans="1:15" s="14" customFormat="1" ht="15.75">
      <c r="A21" s="2"/>
      <c r="B21" s="1"/>
      <c r="C21" s="2"/>
      <c r="D21" s="2"/>
      <c r="E21" s="2"/>
      <c r="F21" s="2"/>
      <c r="G21" s="12"/>
      <c r="H21" s="92"/>
      <c r="I21" s="20" t="s">
        <v>97</v>
      </c>
      <c r="J21" s="17">
        <f>SUM(J11:J20)</f>
        <v>130</v>
      </c>
      <c r="K21" s="17">
        <f>SUM(K11:K20)</f>
        <v>150</v>
      </c>
      <c r="L21" s="93"/>
      <c r="M21" s="93"/>
      <c r="N21" s="93"/>
      <c r="O21" s="93"/>
    </row>
    <row r="22" spans="1:15" s="14" customFormat="1" ht="15.75">
      <c r="A22" s="2"/>
      <c r="B22" s="1"/>
      <c r="C22" s="2"/>
      <c r="D22" s="2"/>
      <c r="E22" s="2"/>
      <c r="F22" s="2"/>
      <c r="G22" s="2"/>
      <c r="H22" s="98"/>
      <c r="I22" s="13"/>
      <c r="J22" s="93"/>
      <c r="K22" s="94"/>
      <c r="L22" s="93"/>
      <c r="M22" s="93"/>
      <c r="N22" s="93"/>
      <c r="O22" s="93"/>
    </row>
    <row r="23" spans="1:15" s="14" customFormat="1" ht="31.5">
      <c r="A23" s="2">
        <v>1</v>
      </c>
      <c r="B23" s="1" t="s">
        <v>17</v>
      </c>
      <c r="C23" s="2" t="s">
        <v>308</v>
      </c>
      <c r="D23" s="2" t="s">
        <v>6</v>
      </c>
      <c r="E23" s="2" t="s">
        <v>29</v>
      </c>
      <c r="F23" s="2" t="s">
        <v>108</v>
      </c>
      <c r="G23" s="12">
        <v>3</v>
      </c>
      <c r="H23" s="92">
        <v>1</v>
      </c>
      <c r="I23" s="13">
        <v>1</v>
      </c>
      <c r="J23" s="93">
        <f t="shared" si="0"/>
        <v>15</v>
      </c>
      <c r="K23" s="94">
        <v>15</v>
      </c>
      <c r="L23" s="93">
        <v>0</v>
      </c>
      <c r="M23" s="93">
        <v>0</v>
      </c>
      <c r="N23" s="93">
        <v>0</v>
      </c>
      <c r="O23" s="93">
        <v>0</v>
      </c>
    </row>
    <row r="24" spans="1:15" s="14" customFormat="1" ht="15.75">
      <c r="A24" s="2"/>
      <c r="B24" s="1"/>
      <c r="C24" s="2"/>
      <c r="D24" s="2"/>
      <c r="E24" s="2"/>
      <c r="F24" s="8"/>
      <c r="G24" s="18"/>
      <c r="H24" s="99"/>
      <c r="I24" s="20" t="s">
        <v>97</v>
      </c>
      <c r="J24" s="17">
        <f>SUM(J23:J23)</f>
        <v>15</v>
      </c>
      <c r="K24" s="17">
        <f>SUM(K23:K23)</f>
        <v>15</v>
      </c>
      <c r="L24" s="93"/>
      <c r="M24" s="93"/>
      <c r="N24" s="93"/>
      <c r="O24" s="93"/>
    </row>
    <row r="25" spans="1:15" s="14" customFormat="1" ht="15.75">
      <c r="A25" s="2"/>
      <c r="B25" s="1"/>
      <c r="C25" s="2"/>
      <c r="D25" s="2"/>
      <c r="E25" s="2"/>
      <c r="F25" s="8"/>
      <c r="G25" s="18"/>
      <c r="H25" s="99"/>
      <c r="I25" s="13"/>
      <c r="J25" s="93"/>
      <c r="K25" s="94"/>
      <c r="L25" s="93"/>
      <c r="M25" s="93"/>
      <c r="N25" s="93"/>
      <c r="O25" s="93"/>
    </row>
    <row r="26" spans="1:15" s="51" customFormat="1" ht="30.95" customHeight="1" thickBot="1">
      <c r="A26" s="2">
        <v>1</v>
      </c>
      <c r="B26" s="1" t="s">
        <v>175</v>
      </c>
      <c r="C26" s="2" t="s">
        <v>192</v>
      </c>
      <c r="D26" s="2" t="s">
        <v>20</v>
      </c>
      <c r="E26" s="2" t="s">
        <v>40</v>
      </c>
      <c r="F26" s="8" t="s">
        <v>110</v>
      </c>
      <c r="G26" s="54">
        <v>2</v>
      </c>
      <c r="H26" s="55">
        <v>2</v>
      </c>
      <c r="I26" s="13">
        <v>2</v>
      </c>
      <c r="J26" s="93">
        <f t="shared" si="0"/>
        <v>12</v>
      </c>
      <c r="K26" s="94">
        <v>15</v>
      </c>
      <c r="L26" s="93">
        <v>0</v>
      </c>
      <c r="M26" s="93">
        <v>0</v>
      </c>
      <c r="N26" s="93">
        <v>0</v>
      </c>
      <c r="O26" s="93">
        <v>0</v>
      </c>
    </row>
    <row r="27" spans="1:15" s="51" customFormat="1" ht="32.25" thickBot="1">
      <c r="A27" s="2">
        <v>2</v>
      </c>
      <c r="B27" s="1" t="s">
        <v>19</v>
      </c>
      <c r="C27" s="2" t="s">
        <v>309</v>
      </c>
      <c r="D27" s="2" t="s">
        <v>6</v>
      </c>
      <c r="E27" s="2" t="s">
        <v>29</v>
      </c>
      <c r="F27" s="8" t="s">
        <v>108</v>
      </c>
      <c r="G27" s="54">
        <v>3</v>
      </c>
      <c r="H27" s="55">
        <v>1</v>
      </c>
      <c r="I27" s="13">
        <v>1</v>
      </c>
      <c r="J27" s="93">
        <f t="shared" si="0"/>
        <v>15</v>
      </c>
      <c r="K27" s="94">
        <v>15</v>
      </c>
      <c r="L27" s="93">
        <v>0</v>
      </c>
      <c r="M27" s="93">
        <v>0</v>
      </c>
      <c r="N27" s="93">
        <v>0</v>
      </c>
      <c r="O27" s="93">
        <v>0</v>
      </c>
    </row>
    <row r="28" spans="1:15" s="51" customFormat="1" ht="32.25" thickBot="1">
      <c r="A28" s="2">
        <v>3</v>
      </c>
      <c r="B28" s="1" t="s">
        <v>19</v>
      </c>
      <c r="C28" s="2" t="s">
        <v>198</v>
      </c>
      <c r="D28" s="2" t="s">
        <v>6</v>
      </c>
      <c r="E28" s="2" t="s">
        <v>129</v>
      </c>
      <c r="F28" s="8" t="s">
        <v>106</v>
      </c>
      <c r="G28" s="54">
        <v>1</v>
      </c>
      <c r="H28" s="55">
        <v>1</v>
      </c>
      <c r="I28" s="13">
        <v>1</v>
      </c>
      <c r="J28" s="93">
        <f t="shared" si="0"/>
        <v>15</v>
      </c>
      <c r="K28" s="94">
        <v>15</v>
      </c>
      <c r="L28" s="93">
        <v>0</v>
      </c>
      <c r="M28" s="93">
        <v>0</v>
      </c>
      <c r="N28" s="93">
        <v>0</v>
      </c>
      <c r="O28" s="93">
        <v>0</v>
      </c>
    </row>
    <row r="29" spans="1:15" s="14" customFormat="1" ht="15.75">
      <c r="A29" s="2"/>
      <c r="B29" s="1"/>
      <c r="C29" s="2"/>
      <c r="D29" s="2"/>
      <c r="E29" s="2"/>
      <c r="F29" s="8"/>
      <c r="G29" s="56"/>
      <c r="H29" s="57"/>
      <c r="I29" s="20" t="s">
        <v>97</v>
      </c>
      <c r="J29" s="17">
        <f>SUM(J26:J28)</f>
        <v>42</v>
      </c>
      <c r="K29" s="17">
        <f>SUM(K26:K28)</f>
        <v>45</v>
      </c>
      <c r="L29" s="93"/>
      <c r="M29" s="93"/>
      <c r="N29" s="93"/>
      <c r="O29" s="93"/>
    </row>
    <row r="30" spans="1:15" s="14" customFormat="1" ht="15.75">
      <c r="A30" s="2"/>
      <c r="B30" s="1"/>
      <c r="C30" s="2"/>
      <c r="D30" s="2"/>
      <c r="E30" s="2"/>
      <c r="F30" s="8"/>
      <c r="G30" s="56"/>
      <c r="H30" s="57"/>
      <c r="I30" s="13"/>
      <c r="J30" s="93"/>
      <c r="K30" s="94"/>
      <c r="L30" s="93"/>
      <c r="M30" s="93"/>
      <c r="N30" s="93"/>
      <c r="O30" s="93"/>
    </row>
    <row r="31" spans="1:15" s="51" customFormat="1" ht="18.95" customHeight="1">
      <c r="A31" s="2">
        <v>1</v>
      </c>
      <c r="B31" s="1" t="s">
        <v>21</v>
      </c>
      <c r="C31" s="2" t="s">
        <v>22</v>
      </c>
      <c r="D31" s="2" t="s">
        <v>6</v>
      </c>
      <c r="E31" s="2" t="s">
        <v>78</v>
      </c>
      <c r="F31" s="2" t="s">
        <v>115</v>
      </c>
      <c r="G31" s="12">
        <v>3</v>
      </c>
      <c r="H31" s="92">
        <v>3</v>
      </c>
      <c r="I31" s="13">
        <v>3</v>
      </c>
      <c r="J31" s="93">
        <f t="shared" si="0"/>
        <v>10</v>
      </c>
      <c r="K31" s="94">
        <v>15</v>
      </c>
      <c r="L31" s="93">
        <v>0</v>
      </c>
      <c r="M31" s="93">
        <v>0</v>
      </c>
      <c r="N31" s="93">
        <v>0</v>
      </c>
      <c r="O31" s="93">
        <v>0</v>
      </c>
    </row>
    <row r="32" spans="1:15" s="51" customFormat="1" ht="18" customHeight="1">
      <c r="A32" s="2">
        <v>2</v>
      </c>
      <c r="B32" s="1" t="s">
        <v>21</v>
      </c>
      <c r="C32" s="2" t="s">
        <v>23</v>
      </c>
      <c r="D32" s="2" t="s">
        <v>6</v>
      </c>
      <c r="E32" s="2"/>
      <c r="F32" s="2" t="s">
        <v>111</v>
      </c>
      <c r="G32" s="12">
        <v>3</v>
      </c>
      <c r="H32" s="92">
        <v>1</v>
      </c>
      <c r="I32" s="13">
        <v>1</v>
      </c>
      <c r="J32" s="93">
        <f t="shared" si="0"/>
        <v>15</v>
      </c>
      <c r="K32" s="94">
        <v>15</v>
      </c>
      <c r="L32" s="93">
        <v>0</v>
      </c>
      <c r="M32" s="93">
        <v>0</v>
      </c>
      <c r="N32" s="93">
        <v>0</v>
      </c>
      <c r="O32" s="93">
        <v>0</v>
      </c>
    </row>
    <row r="33" spans="1:15" s="14" customFormat="1" ht="18" customHeight="1">
      <c r="A33" s="2"/>
      <c r="B33" s="1"/>
      <c r="C33" s="2"/>
      <c r="D33" s="2"/>
      <c r="E33" s="2"/>
      <c r="F33" s="2"/>
      <c r="G33" s="12"/>
      <c r="H33" s="92"/>
      <c r="I33" s="20" t="s">
        <v>97</v>
      </c>
      <c r="J33" s="17">
        <f>SUM(J31:J32)</f>
        <v>25</v>
      </c>
      <c r="K33" s="17">
        <f>SUM(K31:K32)</f>
        <v>30</v>
      </c>
      <c r="L33" s="93"/>
      <c r="M33" s="93"/>
      <c r="N33" s="93"/>
      <c r="O33" s="93"/>
    </row>
    <row r="34" spans="1:15" s="14" customFormat="1" ht="18" customHeight="1">
      <c r="A34" s="2"/>
      <c r="B34" s="1"/>
      <c r="C34" s="2"/>
      <c r="D34" s="2"/>
      <c r="E34" s="2"/>
      <c r="F34" s="2"/>
      <c r="G34" s="12"/>
      <c r="H34" s="92"/>
      <c r="I34" s="13"/>
      <c r="J34" s="93"/>
      <c r="K34" s="94"/>
      <c r="L34" s="93"/>
      <c r="M34" s="93"/>
      <c r="N34" s="93"/>
      <c r="O34" s="93"/>
    </row>
    <row r="35" spans="1:15" s="51" customFormat="1" ht="31.5">
      <c r="A35" s="2">
        <v>1</v>
      </c>
      <c r="B35" s="1" t="s">
        <v>24</v>
      </c>
      <c r="C35" s="2" t="s">
        <v>341</v>
      </c>
      <c r="D35" s="2" t="s">
        <v>6</v>
      </c>
      <c r="E35" s="2" t="s">
        <v>25</v>
      </c>
      <c r="F35" s="2" t="s">
        <v>110</v>
      </c>
      <c r="G35" s="12">
        <v>2</v>
      </c>
      <c r="H35" s="92">
        <v>2</v>
      </c>
      <c r="I35" s="13">
        <v>1</v>
      </c>
      <c r="J35" s="93">
        <f t="shared" si="0"/>
        <v>15</v>
      </c>
      <c r="K35" s="94">
        <v>15</v>
      </c>
      <c r="L35" s="93">
        <v>0</v>
      </c>
      <c r="M35" s="93">
        <v>0</v>
      </c>
      <c r="N35" s="93">
        <v>0</v>
      </c>
      <c r="O35" s="93">
        <v>0</v>
      </c>
    </row>
    <row r="36" spans="1:15" s="51" customFormat="1" ht="31.5">
      <c r="A36" s="2">
        <v>2</v>
      </c>
      <c r="B36" s="1" t="s">
        <v>24</v>
      </c>
      <c r="C36" s="2" t="s">
        <v>271</v>
      </c>
      <c r="D36" s="2" t="s">
        <v>6</v>
      </c>
      <c r="E36" s="2" t="s">
        <v>257</v>
      </c>
      <c r="F36" s="2" t="s">
        <v>106</v>
      </c>
      <c r="G36" s="12">
        <v>1</v>
      </c>
      <c r="H36" s="92">
        <v>2</v>
      </c>
      <c r="I36" s="13">
        <v>1</v>
      </c>
      <c r="J36" s="93">
        <f t="shared" si="0"/>
        <v>15</v>
      </c>
      <c r="K36" s="94">
        <v>15</v>
      </c>
      <c r="L36" s="93">
        <v>0</v>
      </c>
      <c r="M36" s="93">
        <v>0</v>
      </c>
      <c r="N36" s="93">
        <v>0</v>
      </c>
      <c r="O36" s="93">
        <v>0</v>
      </c>
    </row>
    <row r="37" spans="1:15" s="51" customFormat="1" ht="28.5" customHeight="1">
      <c r="A37" s="2">
        <v>3</v>
      </c>
      <c r="B37" s="1" t="s">
        <v>24</v>
      </c>
      <c r="C37" s="2" t="s">
        <v>26</v>
      </c>
      <c r="D37" s="2" t="s">
        <v>6</v>
      </c>
      <c r="E37" s="2" t="s">
        <v>311</v>
      </c>
      <c r="F37" s="2" t="s">
        <v>111</v>
      </c>
      <c r="G37" s="12">
        <v>3</v>
      </c>
      <c r="H37" s="92">
        <v>2</v>
      </c>
      <c r="I37" s="13">
        <v>1</v>
      </c>
      <c r="J37" s="93">
        <f t="shared" si="0"/>
        <v>15</v>
      </c>
      <c r="K37" s="94">
        <v>15</v>
      </c>
      <c r="L37" s="93">
        <v>0</v>
      </c>
      <c r="M37" s="93">
        <v>0</v>
      </c>
      <c r="N37" s="93">
        <v>0</v>
      </c>
      <c r="O37" s="93">
        <v>0</v>
      </c>
    </row>
    <row r="38" spans="1:15" s="95" customFormat="1" ht="28.5" customHeight="1">
      <c r="A38" s="2">
        <v>4</v>
      </c>
      <c r="B38" s="1" t="s">
        <v>24</v>
      </c>
      <c r="C38" s="2" t="s">
        <v>310</v>
      </c>
      <c r="D38" s="2" t="s">
        <v>6</v>
      </c>
      <c r="E38" s="2"/>
      <c r="F38" s="2" t="s">
        <v>111</v>
      </c>
      <c r="G38" s="12">
        <v>1</v>
      </c>
      <c r="H38" s="92">
        <v>2</v>
      </c>
      <c r="I38" s="13">
        <v>1</v>
      </c>
      <c r="J38" s="93">
        <f t="shared" si="0"/>
        <v>15</v>
      </c>
      <c r="K38" s="94">
        <v>15</v>
      </c>
      <c r="L38" s="93">
        <v>0</v>
      </c>
      <c r="M38" s="93">
        <v>0</v>
      </c>
      <c r="N38" s="93">
        <v>0</v>
      </c>
      <c r="O38" s="93">
        <v>0</v>
      </c>
    </row>
    <row r="39" spans="1:15" s="51" customFormat="1" ht="31.5">
      <c r="A39" s="2">
        <v>5</v>
      </c>
      <c r="B39" s="1" t="s">
        <v>24</v>
      </c>
      <c r="C39" s="2" t="s">
        <v>177</v>
      </c>
      <c r="D39" s="2" t="s">
        <v>6</v>
      </c>
      <c r="E39" s="2" t="s">
        <v>178</v>
      </c>
      <c r="F39" s="2" t="s">
        <v>108</v>
      </c>
      <c r="G39" s="12">
        <v>1</v>
      </c>
      <c r="H39" s="92">
        <v>2</v>
      </c>
      <c r="I39" s="13">
        <v>1</v>
      </c>
      <c r="J39" s="93">
        <f t="shared" si="0"/>
        <v>15</v>
      </c>
      <c r="K39" s="94">
        <v>15</v>
      </c>
      <c r="L39" s="93">
        <v>0</v>
      </c>
      <c r="M39" s="93">
        <v>0</v>
      </c>
      <c r="N39" s="93">
        <v>0</v>
      </c>
      <c r="O39" s="93">
        <v>0</v>
      </c>
    </row>
    <row r="40" spans="1:15" s="51" customFormat="1" ht="31.5">
      <c r="A40" s="2">
        <v>6</v>
      </c>
      <c r="B40" s="1" t="s">
        <v>24</v>
      </c>
      <c r="C40" s="52" t="s">
        <v>75</v>
      </c>
      <c r="D40" s="52" t="s">
        <v>6</v>
      </c>
      <c r="E40" s="52" t="s">
        <v>337</v>
      </c>
      <c r="F40" s="52" t="s">
        <v>109</v>
      </c>
      <c r="G40" s="12">
        <v>1</v>
      </c>
      <c r="H40" s="92">
        <v>2</v>
      </c>
      <c r="I40" s="13">
        <v>1</v>
      </c>
      <c r="J40" s="93">
        <f t="shared" si="0"/>
        <v>15</v>
      </c>
      <c r="K40" s="94">
        <v>15</v>
      </c>
      <c r="L40" s="93">
        <v>0</v>
      </c>
      <c r="M40" s="93">
        <v>0</v>
      </c>
      <c r="N40" s="93">
        <v>0</v>
      </c>
      <c r="O40" s="93">
        <v>0</v>
      </c>
    </row>
    <row r="41" spans="1:15" s="51" customFormat="1" ht="31.5">
      <c r="A41" s="2">
        <v>7</v>
      </c>
      <c r="B41" s="1" t="s">
        <v>24</v>
      </c>
      <c r="C41" s="2" t="s">
        <v>312</v>
      </c>
      <c r="D41" s="2" t="s">
        <v>6</v>
      </c>
      <c r="E41" s="2" t="s">
        <v>29</v>
      </c>
      <c r="F41" s="2" t="s">
        <v>108</v>
      </c>
      <c r="G41" s="12"/>
      <c r="H41" s="92">
        <v>1</v>
      </c>
      <c r="I41" s="13">
        <v>1</v>
      </c>
      <c r="J41" s="93">
        <f t="shared" si="0"/>
        <v>15</v>
      </c>
      <c r="K41" s="94">
        <v>15</v>
      </c>
      <c r="L41" s="93">
        <v>0</v>
      </c>
      <c r="M41" s="93">
        <v>0</v>
      </c>
      <c r="N41" s="93">
        <v>0</v>
      </c>
      <c r="O41" s="93">
        <v>0</v>
      </c>
    </row>
    <row r="42" spans="1:15" s="51" customFormat="1" ht="31.5">
      <c r="A42" s="2">
        <v>8</v>
      </c>
      <c r="B42" s="1" t="s">
        <v>24</v>
      </c>
      <c r="C42" s="2" t="s">
        <v>289</v>
      </c>
      <c r="D42" s="2" t="s">
        <v>6</v>
      </c>
      <c r="E42" s="2" t="s">
        <v>126</v>
      </c>
      <c r="F42" s="2" t="s">
        <v>111</v>
      </c>
      <c r="G42" s="12">
        <v>3</v>
      </c>
      <c r="H42" s="92">
        <v>2</v>
      </c>
      <c r="I42" s="13">
        <v>2</v>
      </c>
      <c r="J42" s="93">
        <f t="shared" si="0"/>
        <v>12</v>
      </c>
      <c r="K42" s="94">
        <v>15</v>
      </c>
      <c r="L42" s="93">
        <v>0</v>
      </c>
      <c r="M42" s="93">
        <v>0</v>
      </c>
      <c r="N42" s="93">
        <v>0</v>
      </c>
      <c r="O42" s="93">
        <v>0</v>
      </c>
    </row>
    <row r="43" spans="1:15" s="14" customFormat="1" ht="15.75">
      <c r="A43" s="2"/>
      <c r="B43" s="1"/>
      <c r="C43" s="8"/>
      <c r="D43" s="8"/>
      <c r="E43" s="8"/>
      <c r="F43" s="8"/>
      <c r="G43" s="18"/>
      <c r="H43" s="99"/>
      <c r="I43" s="20" t="s">
        <v>97</v>
      </c>
      <c r="J43" s="17">
        <f>SUM(J35:J42)</f>
        <v>117</v>
      </c>
      <c r="K43" s="17">
        <f>SUM(K35:K42)</f>
        <v>120</v>
      </c>
      <c r="L43" s="93"/>
      <c r="M43" s="93"/>
      <c r="N43" s="93"/>
      <c r="O43" s="93"/>
    </row>
    <row r="44" spans="1:15" s="14" customFormat="1" ht="15.75">
      <c r="A44" s="2"/>
      <c r="B44" s="1"/>
      <c r="C44" s="8"/>
      <c r="D44" s="8"/>
      <c r="E44" s="8"/>
      <c r="F44" s="8"/>
      <c r="G44" s="18"/>
      <c r="H44" s="99"/>
      <c r="I44" s="13"/>
      <c r="J44" s="93"/>
      <c r="K44" s="94"/>
      <c r="L44" s="93"/>
      <c r="M44" s="93"/>
      <c r="N44" s="93"/>
      <c r="O44" s="93"/>
    </row>
    <row r="45" spans="1:15" s="51" customFormat="1" ht="18.600000000000001" customHeight="1" thickBot="1">
      <c r="A45" s="2">
        <v>1</v>
      </c>
      <c r="B45" s="1" t="s">
        <v>27</v>
      </c>
      <c r="C45" s="58" t="s">
        <v>272</v>
      </c>
      <c r="D45" s="59" t="s">
        <v>90</v>
      </c>
      <c r="E45" s="59" t="s">
        <v>29</v>
      </c>
      <c r="F45" s="59" t="s">
        <v>108</v>
      </c>
      <c r="G45" s="60">
        <v>3</v>
      </c>
      <c r="H45" s="61">
        <v>2</v>
      </c>
      <c r="I45" s="13">
        <v>3</v>
      </c>
      <c r="J45" s="93">
        <f t="shared" si="0"/>
        <v>10</v>
      </c>
      <c r="K45" s="94">
        <v>15</v>
      </c>
      <c r="L45" s="93">
        <v>0</v>
      </c>
      <c r="M45" s="93">
        <v>0</v>
      </c>
      <c r="N45" s="93">
        <v>0</v>
      </c>
      <c r="O45" s="93">
        <v>0</v>
      </c>
    </row>
    <row r="46" spans="1:15" s="51" customFormat="1" ht="32.25" thickBot="1">
      <c r="A46" s="2">
        <v>2</v>
      </c>
      <c r="B46" s="1" t="s">
        <v>27</v>
      </c>
      <c r="C46" s="58" t="s">
        <v>179</v>
      </c>
      <c r="D46" s="59" t="s">
        <v>91</v>
      </c>
      <c r="E46" s="59" t="s">
        <v>93</v>
      </c>
      <c r="F46" s="59" t="s">
        <v>110</v>
      </c>
      <c r="G46" s="60">
        <v>3</v>
      </c>
      <c r="H46" s="62">
        <v>1</v>
      </c>
      <c r="I46" s="13">
        <v>3</v>
      </c>
      <c r="J46" s="93">
        <f t="shared" si="0"/>
        <v>10</v>
      </c>
      <c r="K46" s="94">
        <v>15</v>
      </c>
      <c r="L46" s="93">
        <v>0</v>
      </c>
      <c r="M46" s="93">
        <v>0</v>
      </c>
      <c r="N46" s="93">
        <v>0</v>
      </c>
      <c r="O46" s="93">
        <v>0</v>
      </c>
    </row>
    <row r="47" spans="1:15" s="51" customFormat="1" ht="32.25" thickBot="1">
      <c r="A47" s="2">
        <v>3</v>
      </c>
      <c r="B47" s="1" t="s">
        <v>27</v>
      </c>
      <c r="C47" s="58" t="s">
        <v>313</v>
      </c>
      <c r="D47" s="63" t="s">
        <v>91</v>
      </c>
      <c r="E47" s="63" t="s">
        <v>5</v>
      </c>
      <c r="F47" s="63" t="s">
        <v>111</v>
      </c>
      <c r="G47" s="64">
        <v>3</v>
      </c>
      <c r="H47" s="65">
        <v>1</v>
      </c>
      <c r="I47" s="13">
        <v>1</v>
      </c>
      <c r="J47" s="93">
        <f t="shared" si="0"/>
        <v>15</v>
      </c>
      <c r="K47" s="94">
        <v>15</v>
      </c>
      <c r="L47" s="93">
        <v>0</v>
      </c>
      <c r="M47" s="93">
        <v>0</v>
      </c>
      <c r="N47" s="93">
        <v>0</v>
      </c>
      <c r="O47" s="93">
        <v>0</v>
      </c>
    </row>
    <row r="48" spans="1:15" s="51" customFormat="1" ht="32.25" thickBot="1">
      <c r="A48" s="2">
        <v>4</v>
      </c>
      <c r="B48" s="1" t="s">
        <v>27</v>
      </c>
      <c r="C48" s="58" t="s">
        <v>94</v>
      </c>
      <c r="D48" s="63" t="s">
        <v>91</v>
      </c>
      <c r="E48" s="63" t="s">
        <v>28</v>
      </c>
      <c r="F48" s="63" t="s">
        <v>106</v>
      </c>
      <c r="G48" s="64">
        <v>3</v>
      </c>
      <c r="H48" s="65">
        <v>1</v>
      </c>
      <c r="I48" s="13">
        <v>1</v>
      </c>
      <c r="J48" s="93">
        <f t="shared" si="0"/>
        <v>15</v>
      </c>
      <c r="K48" s="94">
        <v>15</v>
      </c>
      <c r="L48" s="93">
        <v>0</v>
      </c>
      <c r="M48" s="93">
        <v>0</v>
      </c>
      <c r="N48" s="93">
        <v>0</v>
      </c>
      <c r="O48" s="93">
        <v>0</v>
      </c>
    </row>
    <row r="49" spans="1:15" s="51" customFormat="1" ht="32.25" thickBot="1">
      <c r="A49" s="2">
        <v>5</v>
      </c>
      <c r="B49" s="1" t="s">
        <v>27</v>
      </c>
      <c r="C49" s="58" t="s">
        <v>95</v>
      </c>
      <c r="D49" s="63" t="s">
        <v>91</v>
      </c>
      <c r="E49" s="63" t="s">
        <v>40</v>
      </c>
      <c r="F49" s="63" t="s">
        <v>110</v>
      </c>
      <c r="G49" s="64">
        <v>3</v>
      </c>
      <c r="H49" s="65">
        <v>1</v>
      </c>
      <c r="I49" s="13">
        <v>2</v>
      </c>
      <c r="J49" s="93">
        <f t="shared" si="0"/>
        <v>12</v>
      </c>
      <c r="K49" s="94">
        <v>15</v>
      </c>
      <c r="L49" s="93">
        <v>0</v>
      </c>
      <c r="M49" s="93">
        <v>0</v>
      </c>
      <c r="N49" s="93">
        <v>0</v>
      </c>
      <c r="O49" s="93">
        <v>0</v>
      </c>
    </row>
    <row r="50" spans="1:15" s="51" customFormat="1" ht="32.25" thickBot="1">
      <c r="A50" s="2">
        <v>6</v>
      </c>
      <c r="B50" s="1" t="s">
        <v>27</v>
      </c>
      <c r="C50" s="58" t="s">
        <v>95</v>
      </c>
      <c r="D50" s="63" t="s">
        <v>91</v>
      </c>
      <c r="E50" s="63" t="s">
        <v>96</v>
      </c>
      <c r="F50" s="63" t="s">
        <v>115</v>
      </c>
      <c r="G50" s="64">
        <v>1</v>
      </c>
      <c r="H50" s="65">
        <v>1</v>
      </c>
      <c r="I50" s="13">
        <v>1</v>
      </c>
      <c r="J50" s="93">
        <f>IF(I50=1,15,IF(I50=2,12,IF(I50=3,10)))</f>
        <v>15</v>
      </c>
      <c r="K50" s="94">
        <v>15</v>
      </c>
      <c r="L50" s="93">
        <v>0</v>
      </c>
      <c r="M50" s="93">
        <v>0</v>
      </c>
      <c r="N50" s="93">
        <v>0</v>
      </c>
      <c r="O50" s="93">
        <v>0</v>
      </c>
    </row>
    <row r="51" spans="1:15" s="51" customFormat="1" ht="32.25" thickBot="1">
      <c r="A51" s="2">
        <v>8</v>
      </c>
      <c r="B51" s="1" t="s">
        <v>27</v>
      </c>
      <c r="C51" s="75" t="s">
        <v>290</v>
      </c>
      <c r="D51" s="63" t="s">
        <v>91</v>
      </c>
      <c r="E51" s="63" t="s">
        <v>314</v>
      </c>
      <c r="F51" s="63" t="s">
        <v>111</v>
      </c>
      <c r="G51" s="64">
        <v>3</v>
      </c>
      <c r="H51" s="65">
        <v>1</v>
      </c>
      <c r="I51" s="13">
        <v>2</v>
      </c>
      <c r="J51" s="93">
        <f>IF(I51=1,15,IF(I51=2,12,IF(I51=3,10)))</f>
        <v>12</v>
      </c>
      <c r="K51" s="94">
        <v>15</v>
      </c>
      <c r="L51" s="93">
        <v>0</v>
      </c>
      <c r="M51" s="93">
        <v>0</v>
      </c>
      <c r="N51" s="93">
        <v>0</v>
      </c>
      <c r="O51" s="93">
        <v>0</v>
      </c>
    </row>
    <row r="52" spans="1:15" s="14" customFormat="1" ht="32.25" thickBot="1">
      <c r="A52" s="2">
        <v>9</v>
      </c>
      <c r="B52" s="1" t="s">
        <v>27</v>
      </c>
      <c r="C52" s="66" t="s">
        <v>74</v>
      </c>
      <c r="D52" s="66" t="s">
        <v>20</v>
      </c>
      <c r="E52" s="66" t="s">
        <v>176</v>
      </c>
      <c r="F52" s="66" t="s">
        <v>106</v>
      </c>
      <c r="G52" s="60">
        <v>2</v>
      </c>
      <c r="H52" s="61">
        <v>2</v>
      </c>
      <c r="I52" s="13">
        <v>2</v>
      </c>
      <c r="J52" s="93">
        <f>IF(I52=1,15,IF(I52=2,12,IF(I52=3,10)))</f>
        <v>12</v>
      </c>
      <c r="K52" s="94">
        <v>15</v>
      </c>
      <c r="L52" s="93">
        <v>0</v>
      </c>
      <c r="M52" s="93">
        <v>0</v>
      </c>
      <c r="N52" s="93">
        <v>0</v>
      </c>
      <c r="O52" s="93">
        <v>0</v>
      </c>
    </row>
    <row r="53" spans="1:15" s="14" customFormat="1" ht="15.75">
      <c r="A53" s="2"/>
      <c r="B53" s="1"/>
      <c r="C53" s="84"/>
      <c r="D53" s="84"/>
      <c r="E53" s="84"/>
      <c r="F53" s="84"/>
      <c r="G53" s="18"/>
      <c r="H53" s="19"/>
      <c r="I53" s="20" t="s">
        <v>97</v>
      </c>
      <c r="J53" s="17">
        <f>SUM(J45:J52)</f>
        <v>101</v>
      </c>
      <c r="K53" s="17">
        <f>SUM(K45:K52)</f>
        <v>120</v>
      </c>
      <c r="L53" s="93"/>
      <c r="M53" s="93"/>
      <c r="N53" s="93"/>
      <c r="O53" s="93"/>
    </row>
    <row r="54" spans="1:15" s="14" customFormat="1" ht="18.75">
      <c r="A54" s="2"/>
      <c r="B54" s="1"/>
      <c r="C54" s="2"/>
      <c r="D54" s="2"/>
      <c r="E54" s="2"/>
      <c r="F54" s="8"/>
      <c r="G54" s="96"/>
      <c r="H54" s="97"/>
      <c r="I54" s="13"/>
      <c r="J54" s="93"/>
      <c r="K54" s="94"/>
      <c r="L54" s="93"/>
      <c r="M54" s="93"/>
      <c r="N54" s="93"/>
      <c r="O54" s="93"/>
    </row>
    <row r="55" spans="1:15" s="51" customFormat="1" ht="15.75">
      <c r="A55" s="2">
        <v>1</v>
      </c>
      <c r="B55" s="1" t="s">
        <v>30</v>
      </c>
      <c r="C55" s="75" t="s">
        <v>291</v>
      </c>
      <c r="D55" s="52" t="s">
        <v>4</v>
      </c>
      <c r="E55" s="52" t="s">
        <v>171</v>
      </c>
      <c r="F55" s="52" t="s">
        <v>110</v>
      </c>
      <c r="G55" s="12">
        <v>3</v>
      </c>
      <c r="H55" s="92">
        <v>1</v>
      </c>
      <c r="I55" s="13">
        <v>2</v>
      </c>
      <c r="J55" s="93">
        <f>IF(I55=1,15,IF(I55=2,12,IF(I55=3,10)))</f>
        <v>12</v>
      </c>
      <c r="K55" s="94">
        <v>15</v>
      </c>
      <c r="L55" s="93">
        <v>0</v>
      </c>
      <c r="M55" s="93">
        <v>0</v>
      </c>
      <c r="N55" s="93">
        <v>0</v>
      </c>
      <c r="O55" s="93">
        <v>0</v>
      </c>
    </row>
    <row r="56" spans="1:15" s="51" customFormat="1" ht="31.5">
      <c r="A56" s="2">
        <v>2</v>
      </c>
      <c r="B56" s="1" t="s">
        <v>30</v>
      </c>
      <c r="C56" s="2" t="s">
        <v>315</v>
      </c>
      <c r="D56" s="2" t="s">
        <v>6</v>
      </c>
      <c r="E56" s="2" t="s">
        <v>347</v>
      </c>
      <c r="F56" s="2" t="s">
        <v>111</v>
      </c>
      <c r="G56" s="12">
        <v>3</v>
      </c>
      <c r="H56" s="92">
        <v>1</v>
      </c>
      <c r="I56" s="13">
        <v>1</v>
      </c>
      <c r="J56" s="93">
        <f>IF(I56=1,15,IF(I56=2,12,IF(I56=3,10)))</f>
        <v>15</v>
      </c>
      <c r="K56" s="94">
        <v>15</v>
      </c>
      <c r="L56" s="93">
        <v>0</v>
      </c>
      <c r="M56" s="93">
        <v>0</v>
      </c>
      <c r="N56" s="93">
        <v>0</v>
      </c>
      <c r="O56" s="93">
        <v>0</v>
      </c>
    </row>
    <row r="57" spans="1:15" s="51" customFormat="1" ht="31.5">
      <c r="A57" s="2">
        <v>3</v>
      </c>
      <c r="B57" s="1" t="s">
        <v>30</v>
      </c>
      <c r="C57" s="2" t="s">
        <v>220</v>
      </c>
      <c r="D57" s="2" t="s">
        <v>6</v>
      </c>
      <c r="E57" s="2" t="s">
        <v>221</v>
      </c>
      <c r="F57" s="2" t="s">
        <v>117</v>
      </c>
      <c r="G57" s="12">
        <v>3</v>
      </c>
      <c r="H57" s="92">
        <v>1</v>
      </c>
      <c r="I57" s="13">
        <v>3</v>
      </c>
      <c r="J57" s="93">
        <f>IF(I57=1,15,IF(I57=2,12,IF(I57=3,10)))</f>
        <v>10</v>
      </c>
      <c r="K57" s="94">
        <v>15</v>
      </c>
      <c r="L57" s="93">
        <v>0</v>
      </c>
      <c r="M57" s="93">
        <v>0</v>
      </c>
      <c r="N57" s="93">
        <v>0</v>
      </c>
      <c r="O57" s="93">
        <v>0</v>
      </c>
    </row>
    <row r="58" spans="1:15" s="51" customFormat="1" ht="15.75">
      <c r="A58" s="2">
        <v>4</v>
      </c>
      <c r="B58" s="1" t="s">
        <v>30</v>
      </c>
      <c r="C58" s="52" t="s">
        <v>76</v>
      </c>
      <c r="D58" s="2" t="s">
        <v>6</v>
      </c>
      <c r="E58" s="2" t="s">
        <v>130</v>
      </c>
      <c r="F58" s="2" t="s">
        <v>110</v>
      </c>
      <c r="G58" s="12">
        <v>3</v>
      </c>
      <c r="H58" s="92">
        <v>1</v>
      </c>
      <c r="I58" s="13">
        <v>3</v>
      </c>
      <c r="J58" s="93">
        <f>IF(I58=1,15,IF(I58=2,12,IF(I58=3,10)))</f>
        <v>10</v>
      </c>
      <c r="K58" s="94">
        <v>15</v>
      </c>
      <c r="L58" s="93">
        <v>0</v>
      </c>
      <c r="M58" s="93">
        <v>0</v>
      </c>
      <c r="N58" s="93">
        <v>0</v>
      </c>
      <c r="O58" s="93">
        <v>0</v>
      </c>
    </row>
    <row r="59" spans="1:15" s="51" customFormat="1" ht="31.5">
      <c r="A59" s="2">
        <v>5</v>
      </c>
      <c r="B59" s="1" t="s">
        <v>30</v>
      </c>
      <c r="C59" s="2" t="s">
        <v>149</v>
      </c>
      <c r="D59" s="2" t="s">
        <v>6</v>
      </c>
      <c r="E59" s="2" t="s">
        <v>29</v>
      </c>
      <c r="F59" s="2" t="s">
        <v>108</v>
      </c>
      <c r="G59" s="12">
        <v>3</v>
      </c>
      <c r="H59" s="92">
        <v>1</v>
      </c>
      <c r="I59" s="13">
        <v>1</v>
      </c>
      <c r="J59" s="93">
        <f>IF(I59=1,15,IF(I59=2,12,IF(I59=3,10)))</f>
        <v>15</v>
      </c>
      <c r="K59" s="94">
        <v>15</v>
      </c>
      <c r="L59" s="93">
        <v>0</v>
      </c>
      <c r="M59" s="93">
        <v>0</v>
      </c>
      <c r="N59" s="93">
        <v>0</v>
      </c>
      <c r="O59" s="93">
        <v>0</v>
      </c>
    </row>
    <row r="60" spans="1:15" s="14" customFormat="1" ht="15.75">
      <c r="A60" s="2"/>
      <c r="B60" s="1"/>
      <c r="C60" s="8"/>
      <c r="D60" s="8"/>
      <c r="E60" s="8"/>
      <c r="F60" s="8"/>
      <c r="G60" s="18"/>
      <c r="H60" s="99"/>
      <c r="I60" s="20" t="s">
        <v>97</v>
      </c>
      <c r="J60" s="17">
        <f>SUM(J55:J59)</f>
        <v>62</v>
      </c>
      <c r="K60" s="17">
        <f>SUM(K55:K59)</f>
        <v>75</v>
      </c>
      <c r="L60" s="93"/>
      <c r="M60" s="93"/>
      <c r="N60" s="93"/>
      <c r="O60" s="93"/>
    </row>
    <row r="61" spans="1:15" s="14" customFormat="1" ht="16.5" thickBot="1">
      <c r="A61" s="2"/>
      <c r="B61" s="1"/>
      <c r="C61" s="8"/>
      <c r="D61" s="8"/>
      <c r="E61" s="8"/>
      <c r="F61" s="8"/>
      <c r="G61" s="18"/>
      <c r="H61" s="99"/>
      <c r="I61" s="13"/>
      <c r="J61" s="93"/>
      <c r="K61" s="94"/>
      <c r="L61" s="93"/>
      <c r="M61" s="93"/>
      <c r="N61" s="93"/>
      <c r="O61" s="93"/>
    </row>
    <row r="62" spans="1:15" s="51" customFormat="1" ht="32.25" thickBot="1">
      <c r="A62" s="2">
        <v>1</v>
      </c>
      <c r="B62" s="1" t="s">
        <v>31</v>
      </c>
      <c r="C62" s="53" t="s">
        <v>164</v>
      </c>
      <c r="D62" s="67" t="s">
        <v>20</v>
      </c>
      <c r="E62" s="67" t="s">
        <v>32</v>
      </c>
      <c r="F62" s="67" t="s">
        <v>106</v>
      </c>
      <c r="G62" s="68">
        <v>3</v>
      </c>
      <c r="H62" s="69">
        <v>1</v>
      </c>
      <c r="I62" s="13">
        <v>1</v>
      </c>
      <c r="J62" s="93">
        <f t="shared" ref="J62:J85" si="2">IF(I62=1,15,IF(I62=2,12,IF(I62=3,10)))</f>
        <v>15</v>
      </c>
      <c r="K62" s="94">
        <v>15</v>
      </c>
      <c r="L62" s="93">
        <v>0</v>
      </c>
      <c r="M62" s="93">
        <v>0</v>
      </c>
      <c r="N62" s="93">
        <v>0</v>
      </c>
      <c r="O62" s="93">
        <v>0</v>
      </c>
    </row>
    <row r="63" spans="1:15" s="51" customFormat="1" ht="32.25" thickBot="1">
      <c r="A63" s="2">
        <v>2</v>
      </c>
      <c r="B63" s="1" t="s">
        <v>31</v>
      </c>
      <c r="C63" s="53" t="s">
        <v>164</v>
      </c>
      <c r="D63" s="67" t="s">
        <v>20</v>
      </c>
      <c r="E63" s="67" t="s">
        <v>32</v>
      </c>
      <c r="F63" s="67" t="s">
        <v>106</v>
      </c>
      <c r="G63" s="68">
        <v>3</v>
      </c>
      <c r="H63" s="69">
        <v>1</v>
      </c>
      <c r="I63" s="13">
        <v>3</v>
      </c>
      <c r="J63" s="93">
        <f t="shared" si="2"/>
        <v>10</v>
      </c>
      <c r="K63" s="94">
        <v>15</v>
      </c>
      <c r="L63" s="93">
        <v>0</v>
      </c>
      <c r="M63" s="93">
        <v>0</v>
      </c>
      <c r="N63" s="93">
        <v>0</v>
      </c>
      <c r="O63" s="93">
        <v>0</v>
      </c>
    </row>
    <row r="64" spans="1:15" s="51" customFormat="1" ht="32.25" thickBot="1">
      <c r="A64" s="2">
        <v>3</v>
      </c>
      <c r="B64" s="1" t="s">
        <v>31</v>
      </c>
      <c r="C64" s="75" t="s">
        <v>322</v>
      </c>
      <c r="D64" s="52" t="s">
        <v>6</v>
      </c>
      <c r="E64" s="52" t="s">
        <v>323</v>
      </c>
      <c r="F64" s="84" t="s">
        <v>108</v>
      </c>
      <c r="G64" s="85">
        <v>3</v>
      </c>
      <c r="H64" s="86">
        <v>1</v>
      </c>
      <c r="I64" s="13">
        <v>1</v>
      </c>
      <c r="J64" s="93">
        <f t="shared" si="2"/>
        <v>15</v>
      </c>
      <c r="K64" s="94">
        <v>15</v>
      </c>
      <c r="L64" s="93">
        <v>0</v>
      </c>
      <c r="M64" s="93">
        <v>0</v>
      </c>
      <c r="N64" s="93">
        <v>0</v>
      </c>
      <c r="O64" s="93">
        <v>0</v>
      </c>
    </row>
    <row r="65" spans="1:15" s="51" customFormat="1" ht="32.25" thickBot="1">
      <c r="A65" s="2">
        <v>4</v>
      </c>
      <c r="B65" s="1" t="s">
        <v>31</v>
      </c>
      <c r="C65" s="75" t="s">
        <v>298</v>
      </c>
      <c r="D65" s="52" t="s">
        <v>6</v>
      </c>
      <c r="E65" s="52" t="s">
        <v>160</v>
      </c>
      <c r="F65" s="84" t="s">
        <v>108</v>
      </c>
      <c r="G65" s="85">
        <v>3</v>
      </c>
      <c r="H65" s="86">
        <v>1</v>
      </c>
      <c r="I65" s="13">
        <v>2</v>
      </c>
      <c r="J65" s="93">
        <f t="shared" si="2"/>
        <v>12</v>
      </c>
      <c r="K65" s="94">
        <v>15</v>
      </c>
      <c r="L65" s="93">
        <v>0</v>
      </c>
      <c r="M65" s="93">
        <v>0</v>
      </c>
      <c r="N65" s="93">
        <v>0</v>
      </c>
      <c r="O65" s="93">
        <v>0</v>
      </c>
    </row>
    <row r="66" spans="1:15" s="51" customFormat="1" ht="32.25" thickBot="1">
      <c r="A66" s="2">
        <v>5</v>
      </c>
      <c r="B66" s="1" t="s">
        <v>31</v>
      </c>
      <c r="C66" s="2" t="s">
        <v>33</v>
      </c>
      <c r="D66" s="2" t="s">
        <v>6</v>
      </c>
      <c r="E66" s="2" t="s">
        <v>93</v>
      </c>
      <c r="F66" s="8" t="s">
        <v>110</v>
      </c>
      <c r="G66" s="70">
        <v>3</v>
      </c>
      <c r="H66" s="71">
        <v>1</v>
      </c>
      <c r="I66" s="13">
        <v>1</v>
      </c>
      <c r="J66" s="93">
        <f t="shared" si="2"/>
        <v>15</v>
      </c>
      <c r="K66" s="94">
        <v>15</v>
      </c>
      <c r="L66" s="93">
        <v>0</v>
      </c>
      <c r="M66" s="93">
        <v>0</v>
      </c>
      <c r="N66" s="93">
        <v>0</v>
      </c>
      <c r="O66" s="93">
        <v>0</v>
      </c>
    </row>
    <row r="67" spans="1:15" s="51" customFormat="1" ht="32.25" thickBot="1">
      <c r="A67" s="2">
        <v>6</v>
      </c>
      <c r="B67" s="1" t="s">
        <v>31</v>
      </c>
      <c r="C67" s="2" t="s">
        <v>33</v>
      </c>
      <c r="D67" s="2" t="s">
        <v>6</v>
      </c>
      <c r="E67" s="2" t="s">
        <v>171</v>
      </c>
      <c r="F67" s="8" t="s">
        <v>110</v>
      </c>
      <c r="G67" s="70">
        <v>3</v>
      </c>
      <c r="H67" s="71">
        <v>1</v>
      </c>
      <c r="I67" s="13">
        <v>2</v>
      </c>
      <c r="J67" s="93">
        <f t="shared" si="2"/>
        <v>12</v>
      </c>
      <c r="K67" s="94">
        <v>15</v>
      </c>
      <c r="L67" s="93">
        <v>0</v>
      </c>
      <c r="M67" s="93">
        <v>0</v>
      </c>
      <c r="N67" s="93">
        <v>0</v>
      </c>
      <c r="O67" s="93">
        <v>0</v>
      </c>
    </row>
    <row r="68" spans="1:15" s="51" customFormat="1" ht="32.25" thickBot="1">
      <c r="A68" s="2">
        <v>7</v>
      </c>
      <c r="B68" s="1" t="s">
        <v>31</v>
      </c>
      <c r="C68" s="75" t="s">
        <v>295</v>
      </c>
      <c r="D68" s="2" t="s">
        <v>6</v>
      </c>
      <c r="E68" s="2" t="s">
        <v>296</v>
      </c>
      <c r="F68" s="8" t="s">
        <v>108</v>
      </c>
      <c r="G68" s="70">
        <v>3</v>
      </c>
      <c r="H68" s="71">
        <v>1</v>
      </c>
      <c r="I68" s="13">
        <v>2</v>
      </c>
      <c r="J68" s="93">
        <f t="shared" si="2"/>
        <v>12</v>
      </c>
      <c r="K68" s="94">
        <v>15</v>
      </c>
      <c r="L68" s="93">
        <v>0</v>
      </c>
      <c r="M68" s="93">
        <v>0</v>
      </c>
      <c r="N68" s="93">
        <v>0</v>
      </c>
      <c r="O68" s="93">
        <v>0</v>
      </c>
    </row>
    <row r="69" spans="1:15" s="95" customFormat="1" ht="48" thickBot="1">
      <c r="A69" s="2">
        <v>8</v>
      </c>
      <c r="B69" s="1" t="s">
        <v>31</v>
      </c>
      <c r="C69" s="75" t="s">
        <v>342</v>
      </c>
      <c r="D69" s="2" t="s">
        <v>6</v>
      </c>
      <c r="E69" s="2" t="s">
        <v>297</v>
      </c>
      <c r="F69" s="8" t="s">
        <v>106</v>
      </c>
      <c r="G69" s="85"/>
      <c r="H69" s="86">
        <v>1</v>
      </c>
      <c r="I69" s="13">
        <v>1</v>
      </c>
      <c r="J69" s="93">
        <f t="shared" si="2"/>
        <v>15</v>
      </c>
      <c r="K69" s="94">
        <v>15</v>
      </c>
      <c r="L69" s="93">
        <v>0</v>
      </c>
      <c r="M69" s="93">
        <v>0</v>
      </c>
      <c r="N69" s="93">
        <v>0</v>
      </c>
      <c r="O69" s="93">
        <v>0</v>
      </c>
    </row>
    <row r="70" spans="1:15" s="44" customFormat="1" ht="32.25" thickBot="1">
      <c r="A70" s="2">
        <v>9</v>
      </c>
      <c r="B70" s="43" t="s">
        <v>31</v>
      </c>
      <c r="C70" s="2" t="s">
        <v>34</v>
      </c>
      <c r="D70" s="2" t="s">
        <v>6</v>
      </c>
      <c r="E70" s="2" t="s">
        <v>165</v>
      </c>
      <c r="F70" s="8" t="s">
        <v>111</v>
      </c>
      <c r="G70" s="70">
        <v>4</v>
      </c>
      <c r="H70" s="71">
        <v>1</v>
      </c>
      <c r="I70" s="13">
        <v>2</v>
      </c>
      <c r="J70" s="93">
        <f t="shared" si="2"/>
        <v>12</v>
      </c>
      <c r="K70" s="94">
        <v>15</v>
      </c>
      <c r="L70" s="93">
        <v>0</v>
      </c>
      <c r="M70" s="93">
        <v>0</v>
      </c>
      <c r="N70" s="93">
        <v>0</v>
      </c>
      <c r="O70" s="93">
        <v>0</v>
      </c>
    </row>
    <row r="71" spans="1:15" s="47" customFormat="1" ht="32.25" thickBot="1">
      <c r="A71" s="2">
        <v>10</v>
      </c>
      <c r="B71" s="46" t="s">
        <v>31</v>
      </c>
      <c r="C71" s="2" t="s">
        <v>35</v>
      </c>
      <c r="D71" s="2" t="s">
        <v>6</v>
      </c>
      <c r="E71" s="2" t="s">
        <v>156</v>
      </c>
      <c r="F71" s="8" t="s">
        <v>117</v>
      </c>
      <c r="G71" s="70">
        <v>4</v>
      </c>
      <c r="H71" s="71">
        <v>1</v>
      </c>
      <c r="I71" s="13">
        <v>2</v>
      </c>
      <c r="J71" s="93">
        <f t="shared" si="2"/>
        <v>12</v>
      </c>
      <c r="K71" s="94">
        <v>15</v>
      </c>
      <c r="L71" s="93">
        <v>0</v>
      </c>
      <c r="M71" s="93">
        <v>0</v>
      </c>
      <c r="N71" s="93">
        <v>0</v>
      </c>
      <c r="O71" s="93">
        <v>0</v>
      </c>
    </row>
    <row r="72" spans="1:15" s="51" customFormat="1" ht="32.25" thickBot="1">
      <c r="A72" s="2">
        <v>11</v>
      </c>
      <c r="B72" s="1" t="s">
        <v>31</v>
      </c>
      <c r="C72" s="2" t="s">
        <v>316</v>
      </c>
      <c r="D72" s="2" t="s">
        <v>6</v>
      </c>
      <c r="E72" s="2" t="s">
        <v>317</v>
      </c>
      <c r="F72" s="8" t="s">
        <v>108</v>
      </c>
      <c r="G72" s="70">
        <v>1</v>
      </c>
      <c r="H72" s="71">
        <v>1</v>
      </c>
      <c r="I72" s="13">
        <v>1</v>
      </c>
      <c r="J72" s="93">
        <f t="shared" si="2"/>
        <v>15</v>
      </c>
      <c r="K72" s="94">
        <v>15</v>
      </c>
      <c r="L72" s="93">
        <v>0</v>
      </c>
      <c r="M72" s="93">
        <v>0</v>
      </c>
      <c r="N72" s="93">
        <v>0</v>
      </c>
      <c r="O72" s="93">
        <v>0</v>
      </c>
    </row>
    <row r="73" spans="1:15" s="51" customFormat="1" ht="32.25" thickBot="1">
      <c r="A73" s="2">
        <v>12</v>
      </c>
      <c r="B73" s="1" t="s">
        <v>31</v>
      </c>
      <c r="C73" s="2" t="s">
        <v>218</v>
      </c>
      <c r="D73" s="2" t="s">
        <v>6</v>
      </c>
      <c r="E73" s="2" t="s">
        <v>219</v>
      </c>
      <c r="F73" s="8" t="s">
        <v>112</v>
      </c>
      <c r="G73" s="70">
        <v>2</v>
      </c>
      <c r="H73" s="71">
        <v>1</v>
      </c>
      <c r="I73" s="13">
        <v>2</v>
      </c>
      <c r="J73" s="93">
        <f t="shared" si="2"/>
        <v>12</v>
      </c>
      <c r="K73" s="94">
        <v>15</v>
      </c>
      <c r="L73" s="93">
        <v>0</v>
      </c>
      <c r="M73" s="93">
        <v>0</v>
      </c>
      <c r="N73" s="93">
        <v>0</v>
      </c>
      <c r="O73" s="93">
        <v>0</v>
      </c>
    </row>
    <row r="74" spans="1:15" s="51" customFormat="1" ht="32.25" thickBot="1">
      <c r="A74" s="2">
        <v>13</v>
      </c>
      <c r="B74" s="1" t="s">
        <v>31</v>
      </c>
      <c r="C74" s="2" t="s">
        <v>161</v>
      </c>
      <c r="D74" s="2" t="s">
        <v>6</v>
      </c>
      <c r="E74" s="2" t="s">
        <v>36</v>
      </c>
      <c r="F74" s="8" t="s">
        <v>109</v>
      </c>
      <c r="G74" s="70">
        <v>2</v>
      </c>
      <c r="H74" s="71">
        <v>1</v>
      </c>
      <c r="I74" s="13">
        <v>2</v>
      </c>
      <c r="J74" s="93">
        <f t="shared" si="2"/>
        <v>12</v>
      </c>
      <c r="K74" s="94">
        <v>15</v>
      </c>
      <c r="L74" s="93">
        <v>0</v>
      </c>
      <c r="M74" s="93">
        <v>0</v>
      </c>
      <c r="N74" s="93">
        <v>0</v>
      </c>
      <c r="O74" s="93">
        <v>0</v>
      </c>
    </row>
    <row r="75" spans="1:15" s="51" customFormat="1" ht="32.25" thickBot="1">
      <c r="A75" s="2">
        <v>14</v>
      </c>
      <c r="B75" s="1" t="s">
        <v>31</v>
      </c>
      <c r="C75" s="75" t="s">
        <v>294</v>
      </c>
      <c r="D75" s="2" t="s">
        <v>6</v>
      </c>
      <c r="E75" s="75" t="s">
        <v>10</v>
      </c>
      <c r="F75" s="8" t="s">
        <v>109</v>
      </c>
      <c r="G75" s="70">
        <v>2</v>
      </c>
      <c r="H75" s="71">
        <v>1</v>
      </c>
      <c r="I75" s="13">
        <v>2</v>
      </c>
      <c r="J75" s="93">
        <f t="shared" si="2"/>
        <v>12</v>
      </c>
      <c r="K75" s="94">
        <v>15</v>
      </c>
      <c r="L75" s="93">
        <v>0</v>
      </c>
      <c r="M75" s="93">
        <v>0</v>
      </c>
      <c r="N75" s="93">
        <v>0</v>
      </c>
      <c r="O75" s="93">
        <v>0</v>
      </c>
    </row>
    <row r="76" spans="1:15" s="51" customFormat="1" ht="32.25" thickBot="1">
      <c r="A76" s="2">
        <v>15</v>
      </c>
      <c r="B76" s="1" t="s">
        <v>31</v>
      </c>
      <c r="C76" s="2" t="s">
        <v>282</v>
      </c>
      <c r="D76" s="2" t="s">
        <v>6</v>
      </c>
      <c r="E76" s="2" t="s">
        <v>37</v>
      </c>
      <c r="F76" s="8" t="s">
        <v>115</v>
      </c>
      <c r="G76" s="70">
        <v>2</v>
      </c>
      <c r="H76" s="71">
        <v>2</v>
      </c>
      <c r="I76" s="13">
        <v>1</v>
      </c>
      <c r="J76" s="93">
        <f t="shared" si="2"/>
        <v>15</v>
      </c>
      <c r="K76" s="94">
        <v>15</v>
      </c>
      <c r="L76" s="93">
        <v>0</v>
      </c>
      <c r="M76" s="93">
        <v>0</v>
      </c>
      <c r="N76" s="93">
        <v>0</v>
      </c>
      <c r="O76" s="93">
        <v>0</v>
      </c>
    </row>
    <row r="77" spans="1:15" s="51" customFormat="1" ht="48" thickBot="1">
      <c r="A77" s="2">
        <v>16</v>
      </c>
      <c r="B77" s="1" t="s">
        <v>31</v>
      </c>
      <c r="C77" s="2" t="s">
        <v>38</v>
      </c>
      <c r="D77" s="2" t="s">
        <v>39</v>
      </c>
      <c r="E77" s="2" t="s">
        <v>292</v>
      </c>
      <c r="F77" s="8" t="s">
        <v>117</v>
      </c>
      <c r="G77" s="70">
        <v>3</v>
      </c>
      <c r="H77" s="71">
        <v>1</v>
      </c>
      <c r="I77" s="13">
        <v>3</v>
      </c>
      <c r="J77" s="93">
        <f t="shared" ref="J77" si="3">IF(I77=1,15,IF(I77=2,12,IF(I77=3,10)))</f>
        <v>10</v>
      </c>
      <c r="K77" s="94">
        <v>15</v>
      </c>
      <c r="L77" s="93">
        <v>0</v>
      </c>
      <c r="M77" s="93">
        <v>0</v>
      </c>
      <c r="N77" s="93">
        <v>0</v>
      </c>
      <c r="O77" s="93">
        <v>0</v>
      </c>
    </row>
    <row r="78" spans="1:15" s="51" customFormat="1" ht="48" thickBot="1">
      <c r="A78" s="2">
        <v>17</v>
      </c>
      <c r="B78" s="1" t="s">
        <v>31</v>
      </c>
      <c r="C78" s="2" t="s">
        <v>38</v>
      </c>
      <c r="D78" s="2" t="s">
        <v>39</v>
      </c>
      <c r="E78" s="2" t="s">
        <v>293</v>
      </c>
      <c r="F78" s="8" t="s">
        <v>117</v>
      </c>
      <c r="G78" s="70">
        <v>3</v>
      </c>
      <c r="H78" s="71">
        <v>1</v>
      </c>
      <c r="I78" s="13">
        <v>2</v>
      </c>
      <c r="J78" s="93">
        <f t="shared" si="2"/>
        <v>12</v>
      </c>
      <c r="K78" s="94">
        <v>15</v>
      </c>
      <c r="L78" s="93">
        <v>0</v>
      </c>
      <c r="M78" s="93">
        <v>0</v>
      </c>
      <c r="N78" s="93">
        <v>0</v>
      </c>
      <c r="O78" s="93">
        <v>0</v>
      </c>
    </row>
    <row r="79" spans="1:15" s="51" customFormat="1" ht="32.25" thickBot="1">
      <c r="A79" s="2">
        <v>18</v>
      </c>
      <c r="B79" s="1" t="s">
        <v>31</v>
      </c>
      <c r="C79" s="2" t="s">
        <v>319</v>
      </c>
      <c r="D79" s="2" t="s">
        <v>6</v>
      </c>
      <c r="E79" s="2" t="s">
        <v>320</v>
      </c>
      <c r="F79" s="8" t="s">
        <v>108</v>
      </c>
      <c r="G79" s="70">
        <v>1</v>
      </c>
      <c r="H79" s="71">
        <v>1</v>
      </c>
      <c r="I79" s="13">
        <v>1</v>
      </c>
      <c r="J79" s="93">
        <f t="shared" si="2"/>
        <v>15</v>
      </c>
      <c r="K79" s="94">
        <v>15</v>
      </c>
      <c r="L79" s="93">
        <v>0</v>
      </c>
      <c r="M79" s="93">
        <v>0</v>
      </c>
      <c r="N79" s="93">
        <v>0</v>
      </c>
      <c r="O79" s="93">
        <v>0</v>
      </c>
    </row>
    <row r="80" spans="1:15" s="51" customFormat="1" ht="32.25" thickBot="1">
      <c r="A80" s="2">
        <v>19</v>
      </c>
      <c r="B80" s="1" t="s">
        <v>31</v>
      </c>
      <c r="C80" s="2" t="s">
        <v>180</v>
      </c>
      <c r="D80" s="2"/>
      <c r="E80" s="2" t="s">
        <v>120</v>
      </c>
      <c r="F80" s="8" t="s">
        <v>108</v>
      </c>
      <c r="G80" s="70">
        <v>3</v>
      </c>
      <c r="H80" s="71">
        <v>2</v>
      </c>
      <c r="I80" s="13">
        <v>2</v>
      </c>
      <c r="J80" s="93">
        <f t="shared" si="2"/>
        <v>12</v>
      </c>
      <c r="K80" s="94">
        <v>15</v>
      </c>
      <c r="L80" s="93">
        <v>0</v>
      </c>
      <c r="M80" s="93">
        <v>0</v>
      </c>
      <c r="N80" s="93">
        <v>0</v>
      </c>
      <c r="O80" s="93">
        <v>0</v>
      </c>
    </row>
    <row r="81" spans="1:15" s="51" customFormat="1" ht="32.25" thickBot="1">
      <c r="A81" s="2">
        <v>20</v>
      </c>
      <c r="B81" s="1" t="s">
        <v>31</v>
      </c>
      <c r="C81" s="53" t="s">
        <v>321</v>
      </c>
      <c r="D81" s="2" t="s">
        <v>6</v>
      </c>
      <c r="E81" s="2" t="s">
        <v>200</v>
      </c>
      <c r="F81" s="8" t="s">
        <v>108</v>
      </c>
      <c r="G81" s="70">
        <v>3</v>
      </c>
      <c r="H81" s="71">
        <v>1</v>
      </c>
      <c r="I81" s="13">
        <v>3</v>
      </c>
      <c r="J81" s="93">
        <f t="shared" si="2"/>
        <v>10</v>
      </c>
      <c r="K81" s="94">
        <v>15</v>
      </c>
      <c r="L81" s="93">
        <v>0</v>
      </c>
      <c r="M81" s="93">
        <v>0</v>
      </c>
      <c r="N81" s="93">
        <v>0</v>
      </c>
      <c r="O81" s="93">
        <v>0</v>
      </c>
    </row>
    <row r="82" spans="1:15" s="51" customFormat="1" ht="32.25" thickBot="1">
      <c r="A82" s="2">
        <v>21</v>
      </c>
      <c r="B82" s="1" t="s">
        <v>31</v>
      </c>
      <c r="C82" s="53" t="s">
        <v>203</v>
      </c>
      <c r="D82" s="2"/>
      <c r="E82" s="2" t="s">
        <v>204</v>
      </c>
      <c r="F82" s="8" t="s">
        <v>108</v>
      </c>
      <c r="G82" s="70">
        <v>2</v>
      </c>
      <c r="H82" s="71">
        <v>2</v>
      </c>
      <c r="I82" s="13">
        <v>1</v>
      </c>
      <c r="J82" s="93">
        <f t="shared" si="2"/>
        <v>15</v>
      </c>
      <c r="K82" s="94">
        <v>15</v>
      </c>
      <c r="L82" s="93">
        <v>0</v>
      </c>
      <c r="M82" s="93">
        <v>0</v>
      </c>
      <c r="N82" s="93">
        <v>0</v>
      </c>
      <c r="O82" s="93">
        <v>0</v>
      </c>
    </row>
    <row r="83" spans="1:15" s="51" customFormat="1" ht="32.25" thickBot="1">
      <c r="A83" s="2">
        <v>22</v>
      </c>
      <c r="B83" s="1" t="s">
        <v>31</v>
      </c>
      <c r="C83" s="95" t="s">
        <v>318</v>
      </c>
      <c r="D83" s="2" t="s">
        <v>6</v>
      </c>
      <c r="E83" s="2" t="s">
        <v>130</v>
      </c>
      <c r="F83" s="8" t="s">
        <v>110</v>
      </c>
      <c r="G83" s="70">
        <v>3</v>
      </c>
      <c r="H83" s="71">
        <v>1</v>
      </c>
      <c r="I83" s="13">
        <v>1</v>
      </c>
      <c r="J83" s="93">
        <f t="shared" ref="J83:J84" si="4">IF(I83=1,15,IF(I83=2,12,IF(I83=3,10)))</f>
        <v>15</v>
      </c>
      <c r="K83" s="94">
        <v>15</v>
      </c>
      <c r="L83" s="93">
        <v>0</v>
      </c>
      <c r="M83" s="93">
        <v>0</v>
      </c>
      <c r="N83" s="93">
        <v>0</v>
      </c>
      <c r="O83" s="93">
        <v>0</v>
      </c>
    </row>
    <row r="84" spans="1:15" s="51" customFormat="1" ht="32.25" thickBot="1">
      <c r="A84" s="2">
        <v>23</v>
      </c>
      <c r="B84" s="1" t="s">
        <v>31</v>
      </c>
      <c r="C84" s="95" t="s">
        <v>343</v>
      </c>
      <c r="D84" s="2" t="s">
        <v>6</v>
      </c>
      <c r="E84" s="2" t="s">
        <v>324</v>
      </c>
      <c r="F84" s="8" t="s">
        <v>111</v>
      </c>
      <c r="G84" s="70">
        <v>3</v>
      </c>
      <c r="H84" s="71">
        <v>1</v>
      </c>
      <c r="I84" s="13">
        <v>1</v>
      </c>
      <c r="J84" s="93">
        <f t="shared" si="4"/>
        <v>15</v>
      </c>
      <c r="K84" s="94">
        <v>15</v>
      </c>
      <c r="L84" s="93">
        <v>0</v>
      </c>
      <c r="M84" s="93">
        <v>0</v>
      </c>
      <c r="N84" s="93">
        <v>0</v>
      </c>
      <c r="O84" s="93">
        <v>0</v>
      </c>
    </row>
    <row r="85" spans="1:15" s="51" customFormat="1" ht="32.25" thickBot="1">
      <c r="A85" s="2">
        <v>24</v>
      </c>
      <c r="B85" s="1" t="s">
        <v>31</v>
      </c>
      <c r="C85" s="95" t="s">
        <v>166</v>
      </c>
      <c r="D85" s="2" t="s">
        <v>6</v>
      </c>
      <c r="E85" s="2" t="s">
        <v>155</v>
      </c>
      <c r="F85" s="8" t="s">
        <v>110</v>
      </c>
      <c r="G85" s="70">
        <v>2</v>
      </c>
      <c r="H85" s="71">
        <v>1</v>
      </c>
      <c r="I85" s="13">
        <v>1</v>
      </c>
      <c r="J85" s="93">
        <f t="shared" si="2"/>
        <v>15</v>
      </c>
      <c r="K85" s="94">
        <v>15</v>
      </c>
      <c r="L85" s="93">
        <v>0</v>
      </c>
      <c r="M85" s="93">
        <v>0</v>
      </c>
      <c r="N85" s="93">
        <v>0</v>
      </c>
      <c r="O85" s="93">
        <v>0</v>
      </c>
    </row>
    <row r="86" spans="1:15" s="14" customFormat="1" ht="15.75">
      <c r="A86" s="2"/>
      <c r="B86" s="1"/>
      <c r="C86" s="2"/>
      <c r="D86" s="2"/>
      <c r="E86" s="2"/>
      <c r="F86" s="8"/>
      <c r="G86" s="72"/>
      <c r="H86" s="72"/>
      <c r="I86" s="20" t="s">
        <v>97</v>
      </c>
      <c r="J86" s="17">
        <f>SUM(J62:J85)</f>
        <v>315</v>
      </c>
      <c r="K86" s="17">
        <f>SUM(K62:K85)</f>
        <v>360</v>
      </c>
      <c r="L86" s="93"/>
      <c r="M86" s="93"/>
      <c r="N86" s="93"/>
      <c r="O86" s="93"/>
    </row>
    <row r="87" spans="1:15" s="14" customFormat="1" ht="15.75">
      <c r="A87" s="2"/>
      <c r="B87" s="1"/>
      <c r="C87" s="2"/>
      <c r="D87" s="2"/>
      <c r="E87" s="2"/>
      <c r="F87" s="8"/>
      <c r="G87" s="72"/>
      <c r="H87" s="72"/>
      <c r="I87" s="13"/>
      <c r="J87" s="93"/>
      <c r="K87" s="94"/>
      <c r="L87" s="93"/>
      <c r="M87" s="93"/>
      <c r="N87" s="93"/>
      <c r="O87" s="93"/>
    </row>
    <row r="88" spans="1:15" s="51" customFormat="1" ht="15.75">
      <c r="A88" s="2">
        <v>1</v>
      </c>
      <c r="B88" s="1" t="s">
        <v>41</v>
      </c>
      <c r="C88" s="2" t="s">
        <v>283</v>
      </c>
      <c r="D88" s="2" t="s">
        <v>6</v>
      </c>
      <c r="E88" s="2" t="s">
        <v>284</v>
      </c>
      <c r="F88" s="2" t="s">
        <v>108</v>
      </c>
      <c r="G88" s="73">
        <v>2</v>
      </c>
      <c r="H88" s="92">
        <v>2</v>
      </c>
      <c r="I88" s="13">
        <v>1</v>
      </c>
      <c r="J88" s="93">
        <f t="shared" ref="J88:J104" si="5">IF(I88=1,15,IF(I88=2,12,IF(I88=3,10)))</f>
        <v>15</v>
      </c>
      <c r="K88" s="94">
        <v>15</v>
      </c>
      <c r="L88" s="93">
        <v>0</v>
      </c>
      <c r="M88" s="93">
        <v>0</v>
      </c>
      <c r="N88" s="93">
        <v>0</v>
      </c>
      <c r="O88" s="93">
        <v>0</v>
      </c>
    </row>
    <row r="89" spans="1:15" s="51" customFormat="1" ht="15.75">
      <c r="A89" s="2">
        <v>2</v>
      </c>
      <c r="B89" s="1" t="s">
        <v>41</v>
      </c>
      <c r="C89" s="74" t="s">
        <v>216</v>
      </c>
      <c r="D89" s="2" t="s">
        <v>6</v>
      </c>
      <c r="E89" s="2" t="s">
        <v>130</v>
      </c>
      <c r="F89" s="2" t="s">
        <v>110</v>
      </c>
      <c r="G89" s="73">
        <v>3</v>
      </c>
      <c r="H89" s="92">
        <v>2</v>
      </c>
      <c r="I89" s="13">
        <v>2</v>
      </c>
      <c r="J89" s="93">
        <f t="shared" si="5"/>
        <v>12</v>
      </c>
      <c r="K89" s="94">
        <v>15</v>
      </c>
      <c r="L89" s="93">
        <v>0</v>
      </c>
      <c r="M89" s="93">
        <v>0</v>
      </c>
      <c r="N89" s="93">
        <v>0</v>
      </c>
      <c r="O89" s="93">
        <v>0</v>
      </c>
    </row>
    <row r="90" spans="1:15" s="51" customFormat="1" ht="31.5">
      <c r="A90" s="2">
        <v>3</v>
      </c>
      <c r="B90" s="1" t="s">
        <v>41</v>
      </c>
      <c r="C90" s="74" t="s">
        <v>216</v>
      </c>
      <c r="D90" s="2" t="s">
        <v>6</v>
      </c>
      <c r="E90" s="2" t="s">
        <v>133</v>
      </c>
      <c r="F90" s="2" t="s">
        <v>110</v>
      </c>
      <c r="G90" s="73">
        <v>3</v>
      </c>
      <c r="H90" s="92">
        <v>2</v>
      </c>
      <c r="I90" s="13">
        <v>1</v>
      </c>
      <c r="J90" s="93">
        <f t="shared" si="5"/>
        <v>15</v>
      </c>
      <c r="K90" s="94">
        <v>15</v>
      </c>
      <c r="L90" s="93">
        <v>0</v>
      </c>
      <c r="M90" s="93">
        <v>0</v>
      </c>
      <c r="N90" s="93">
        <v>0</v>
      </c>
      <c r="O90" s="93">
        <v>0</v>
      </c>
    </row>
    <row r="91" spans="1:15" s="51" customFormat="1" ht="31.5">
      <c r="A91" s="2">
        <v>4</v>
      </c>
      <c r="B91" s="1" t="s">
        <v>41</v>
      </c>
      <c r="C91" s="2" t="s">
        <v>42</v>
      </c>
      <c r="D91" s="2" t="s">
        <v>6</v>
      </c>
      <c r="E91" s="2" t="s">
        <v>43</v>
      </c>
      <c r="F91" s="2" t="s">
        <v>108</v>
      </c>
      <c r="G91" s="73">
        <v>3</v>
      </c>
      <c r="H91" s="92">
        <v>3</v>
      </c>
      <c r="I91" s="13">
        <v>3</v>
      </c>
      <c r="J91" s="93">
        <f t="shared" si="5"/>
        <v>10</v>
      </c>
      <c r="K91" s="94">
        <v>15</v>
      </c>
      <c r="L91" s="93">
        <v>0</v>
      </c>
      <c r="M91" s="93">
        <v>0</v>
      </c>
      <c r="N91" s="93">
        <v>0</v>
      </c>
      <c r="O91" s="93">
        <v>0</v>
      </c>
    </row>
    <row r="92" spans="1:15" s="51" customFormat="1" ht="15.75">
      <c r="A92" s="2">
        <v>5</v>
      </c>
      <c r="B92" s="1" t="s">
        <v>41</v>
      </c>
      <c r="C92" s="2" t="s">
        <v>44</v>
      </c>
      <c r="D92" s="2" t="s">
        <v>6</v>
      </c>
      <c r="E92" s="2" t="s">
        <v>45</v>
      </c>
      <c r="F92" s="2" t="s">
        <v>108</v>
      </c>
      <c r="G92" s="73">
        <v>2</v>
      </c>
      <c r="H92" s="92">
        <v>1</v>
      </c>
      <c r="I92" s="13">
        <v>1</v>
      </c>
      <c r="J92" s="93">
        <f t="shared" si="5"/>
        <v>15</v>
      </c>
      <c r="K92" s="94">
        <v>15</v>
      </c>
      <c r="L92" s="93">
        <v>0</v>
      </c>
      <c r="M92" s="93">
        <v>0</v>
      </c>
      <c r="N92" s="93">
        <v>0</v>
      </c>
      <c r="O92" s="93">
        <v>0</v>
      </c>
    </row>
    <row r="93" spans="1:15" s="47" customFormat="1" ht="31.5">
      <c r="A93" s="45">
        <v>6</v>
      </c>
      <c r="B93" s="46" t="s">
        <v>41</v>
      </c>
      <c r="C93" s="2" t="s">
        <v>281</v>
      </c>
      <c r="D93" s="2" t="s">
        <v>20</v>
      </c>
      <c r="E93" s="2" t="s">
        <v>18</v>
      </c>
      <c r="F93" s="2" t="s">
        <v>111</v>
      </c>
      <c r="G93" s="73">
        <v>4</v>
      </c>
      <c r="H93" s="92">
        <v>2</v>
      </c>
      <c r="I93" s="13">
        <v>3</v>
      </c>
      <c r="J93" s="93">
        <f t="shared" si="5"/>
        <v>10</v>
      </c>
      <c r="K93" s="94">
        <v>15</v>
      </c>
      <c r="L93" s="93">
        <v>0</v>
      </c>
      <c r="M93" s="93">
        <v>0</v>
      </c>
      <c r="N93" s="93">
        <v>0</v>
      </c>
      <c r="O93" s="93">
        <v>0</v>
      </c>
    </row>
    <row r="94" spans="1:15" s="51" customFormat="1" ht="15.75">
      <c r="A94" s="2">
        <v>7</v>
      </c>
      <c r="B94" s="1" t="s">
        <v>41</v>
      </c>
      <c r="C94" s="2" t="s">
        <v>181</v>
      </c>
      <c r="D94" s="2" t="s">
        <v>6</v>
      </c>
      <c r="E94" s="2" t="s">
        <v>29</v>
      </c>
      <c r="F94" s="2" t="s">
        <v>108</v>
      </c>
      <c r="G94" s="73">
        <v>3</v>
      </c>
      <c r="H94" s="92">
        <v>2</v>
      </c>
      <c r="I94" s="13">
        <v>3</v>
      </c>
      <c r="J94" s="93">
        <f t="shared" si="5"/>
        <v>10</v>
      </c>
      <c r="K94" s="94">
        <v>15</v>
      </c>
      <c r="L94" s="93">
        <v>0</v>
      </c>
      <c r="M94" s="93">
        <v>0</v>
      </c>
      <c r="N94" s="93">
        <v>0</v>
      </c>
      <c r="O94" s="93">
        <v>0</v>
      </c>
    </row>
    <row r="95" spans="1:15" s="51" customFormat="1" ht="31.5">
      <c r="A95" s="2">
        <v>8</v>
      </c>
      <c r="B95" s="1" t="s">
        <v>41</v>
      </c>
      <c r="C95" s="2" t="s">
        <v>46</v>
      </c>
      <c r="D95" s="2" t="s">
        <v>6</v>
      </c>
      <c r="E95" s="2" t="s">
        <v>36</v>
      </c>
      <c r="F95" s="2" t="s">
        <v>109</v>
      </c>
      <c r="G95" s="73">
        <v>2</v>
      </c>
      <c r="H95" s="92">
        <v>1</v>
      </c>
      <c r="I95" s="13">
        <v>2</v>
      </c>
      <c r="J95" s="93">
        <f t="shared" si="5"/>
        <v>12</v>
      </c>
      <c r="K95" s="94">
        <v>15</v>
      </c>
      <c r="L95" s="93">
        <v>0</v>
      </c>
      <c r="M95" s="93">
        <v>0</v>
      </c>
      <c r="N95" s="93">
        <v>0</v>
      </c>
      <c r="O95" s="93">
        <v>0</v>
      </c>
    </row>
    <row r="96" spans="1:15" s="51" customFormat="1" ht="15.75">
      <c r="A96" s="2">
        <v>9</v>
      </c>
      <c r="B96" s="1" t="s">
        <v>41</v>
      </c>
      <c r="C96" s="2" t="s">
        <v>214</v>
      </c>
      <c r="D96" s="2" t="s">
        <v>6</v>
      </c>
      <c r="E96" s="2" t="s">
        <v>195</v>
      </c>
      <c r="F96" s="2" t="s">
        <v>106</v>
      </c>
      <c r="G96" s="73">
        <v>1</v>
      </c>
      <c r="H96" s="92">
        <v>1</v>
      </c>
      <c r="I96" s="13">
        <v>1</v>
      </c>
      <c r="J96" s="93">
        <f t="shared" si="5"/>
        <v>15</v>
      </c>
      <c r="K96" s="94">
        <v>15</v>
      </c>
      <c r="L96" s="93">
        <v>0</v>
      </c>
      <c r="M96" s="93">
        <v>0</v>
      </c>
      <c r="N96" s="93">
        <v>0</v>
      </c>
      <c r="O96" s="93">
        <v>0</v>
      </c>
    </row>
    <row r="97" spans="1:15" s="51" customFormat="1" ht="15.75">
      <c r="A97" s="2">
        <v>10</v>
      </c>
      <c r="B97" s="1" t="s">
        <v>41</v>
      </c>
      <c r="C97" s="2" t="s">
        <v>212</v>
      </c>
      <c r="D97" s="2" t="s">
        <v>6</v>
      </c>
      <c r="E97" s="2" t="s">
        <v>5</v>
      </c>
      <c r="F97" s="2" t="s">
        <v>106</v>
      </c>
      <c r="G97" s="73">
        <v>2</v>
      </c>
      <c r="H97" s="92">
        <v>1</v>
      </c>
      <c r="I97" s="13">
        <v>1</v>
      </c>
      <c r="J97" s="93">
        <f t="shared" si="5"/>
        <v>15</v>
      </c>
      <c r="K97" s="94">
        <v>15</v>
      </c>
      <c r="L97" s="93">
        <v>0</v>
      </c>
      <c r="M97" s="93">
        <v>0</v>
      </c>
      <c r="N97" s="93">
        <v>0</v>
      </c>
      <c r="O97" s="93">
        <v>0</v>
      </c>
    </row>
    <row r="98" spans="1:15" s="51" customFormat="1" ht="15.75">
      <c r="A98" s="2">
        <v>11</v>
      </c>
      <c r="B98" s="1" t="s">
        <v>41</v>
      </c>
      <c r="C98" s="2" t="s">
        <v>158</v>
      </c>
      <c r="D98" s="2" t="s">
        <v>6</v>
      </c>
      <c r="E98" s="75" t="s">
        <v>299</v>
      </c>
      <c r="F98" s="2" t="s">
        <v>117</v>
      </c>
      <c r="G98" s="73">
        <v>2</v>
      </c>
      <c r="H98" s="92">
        <v>1</v>
      </c>
      <c r="I98" s="13">
        <v>2</v>
      </c>
      <c r="J98" s="93">
        <f t="shared" si="5"/>
        <v>12</v>
      </c>
      <c r="K98" s="94">
        <v>15</v>
      </c>
      <c r="L98" s="93">
        <v>0</v>
      </c>
      <c r="M98" s="93">
        <v>0</v>
      </c>
      <c r="N98" s="93">
        <v>0</v>
      </c>
      <c r="O98" s="93">
        <v>0</v>
      </c>
    </row>
    <row r="99" spans="1:15" s="47" customFormat="1" ht="31.5">
      <c r="A99" s="45">
        <v>12</v>
      </c>
      <c r="B99" s="46" t="s">
        <v>41</v>
      </c>
      <c r="C99" s="2" t="s">
        <v>157</v>
      </c>
      <c r="D99" s="2"/>
      <c r="E99" s="2" t="s">
        <v>128</v>
      </c>
      <c r="F99" s="2" t="s">
        <v>111</v>
      </c>
      <c r="G99" s="73">
        <v>4</v>
      </c>
      <c r="H99" s="92">
        <v>1</v>
      </c>
      <c r="I99" s="13">
        <v>3</v>
      </c>
      <c r="J99" s="93">
        <f t="shared" si="5"/>
        <v>10</v>
      </c>
      <c r="K99" s="94">
        <v>15</v>
      </c>
      <c r="L99" s="93">
        <v>0</v>
      </c>
      <c r="M99" s="93">
        <v>0</v>
      </c>
      <c r="N99" s="93">
        <v>0</v>
      </c>
      <c r="O99" s="93">
        <v>0</v>
      </c>
    </row>
    <row r="100" spans="1:15" s="51" customFormat="1" ht="15.75">
      <c r="A100" s="2">
        <v>13</v>
      </c>
      <c r="B100" s="1" t="s">
        <v>41</v>
      </c>
      <c r="C100" s="2" t="s">
        <v>47</v>
      </c>
      <c r="D100" s="2" t="s">
        <v>6</v>
      </c>
      <c r="E100" s="2" t="s">
        <v>48</v>
      </c>
      <c r="F100" s="2" t="s">
        <v>108</v>
      </c>
      <c r="G100" s="73">
        <v>2</v>
      </c>
      <c r="H100" s="92">
        <v>2</v>
      </c>
      <c r="I100" s="13">
        <v>1</v>
      </c>
      <c r="J100" s="93">
        <f t="shared" si="5"/>
        <v>15</v>
      </c>
      <c r="K100" s="94">
        <v>15</v>
      </c>
      <c r="L100" s="93">
        <v>0</v>
      </c>
      <c r="M100" s="93">
        <v>0</v>
      </c>
      <c r="N100" s="93">
        <v>0</v>
      </c>
      <c r="O100" s="93">
        <v>0</v>
      </c>
    </row>
    <row r="101" spans="1:15" s="51" customFormat="1" ht="15.75">
      <c r="A101" s="2">
        <v>14</v>
      </c>
      <c r="B101" s="1" t="s">
        <v>41</v>
      </c>
      <c r="C101" s="2" t="s">
        <v>181</v>
      </c>
      <c r="D101" s="2" t="s">
        <v>6</v>
      </c>
      <c r="E101" s="2" t="s">
        <v>182</v>
      </c>
      <c r="F101" s="2" t="s">
        <v>111</v>
      </c>
      <c r="G101" s="73">
        <v>3</v>
      </c>
      <c r="H101" s="92">
        <v>2</v>
      </c>
      <c r="I101" s="13">
        <v>3</v>
      </c>
      <c r="J101" s="93">
        <f t="shared" si="5"/>
        <v>10</v>
      </c>
      <c r="K101" s="94">
        <v>15</v>
      </c>
      <c r="L101" s="93">
        <v>0</v>
      </c>
      <c r="M101" s="93">
        <v>0</v>
      </c>
      <c r="N101" s="93">
        <v>0</v>
      </c>
      <c r="O101" s="93">
        <v>0</v>
      </c>
    </row>
    <row r="102" spans="1:15" s="51" customFormat="1" ht="15.75">
      <c r="A102" s="2">
        <v>15</v>
      </c>
      <c r="B102" s="1" t="s">
        <v>41</v>
      </c>
      <c r="C102" s="2" t="s">
        <v>223</v>
      </c>
      <c r="D102" s="2"/>
      <c r="E102" s="2" t="s">
        <v>93</v>
      </c>
      <c r="F102" s="2" t="s">
        <v>110</v>
      </c>
      <c r="G102" s="73">
        <v>3</v>
      </c>
      <c r="H102" s="92">
        <v>2</v>
      </c>
      <c r="I102" s="13">
        <v>3</v>
      </c>
      <c r="J102" s="93">
        <f t="shared" si="5"/>
        <v>10</v>
      </c>
      <c r="K102" s="94">
        <v>15</v>
      </c>
      <c r="L102" s="93">
        <v>0</v>
      </c>
      <c r="M102" s="93">
        <v>0</v>
      </c>
      <c r="N102" s="93">
        <v>0</v>
      </c>
      <c r="O102" s="93">
        <v>0</v>
      </c>
    </row>
    <row r="103" spans="1:15" s="51" customFormat="1" ht="15.75">
      <c r="A103" s="2">
        <v>16</v>
      </c>
      <c r="B103" s="1" t="s">
        <v>41</v>
      </c>
      <c r="C103" s="75" t="s">
        <v>300</v>
      </c>
      <c r="D103" s="2"/>
      <c r="E103" s="2" t="s">
        <v>301</v>
      </c>
      <c r="F103" s="2" t="s">
        <v>111</v>
      </c>
      <c r="G103" s="73">
        <v>1</v>
      </c>
      <c r="H103" s="92">
        <v>2</v>
      </c>
      <c r="I103" s="13">
        <v>1</v>
      </c>
      <c r="J103" s="93">
        <f t="shared" ref="J103" si="6">IF(I103=1,15,IF(I103=2,12,IF(I103=3,10)))</f>
        <v>15</v>
      </c>
      <c r="K103" s="94">
        <v>15</v>
      </c>
      <c r="L103" s="93">
        <v>0</v>
      </c>
      <c r="M103" s="93">
        <v>0</v>
      </c>
      <c r="N103" s="93">
        <v>0</v>
      </c>
      <c r="O103" s="93">
        <v>0</v>
      </c>
    </row>
    <row r="104" spans="1:15" s="51" customFormat="1" ht="15.75">
      <c r="A104" s="2">
        <v>17</v>
      </c>
      <c r="B104" s="1" t="s">
        <v>41</v>
      </c>
      <c r="C104" s="2" t="s">
        <v>166</v>
      </c>
      <c r="D104" s="2" t="s">
        <v>6</v>
      </c>
      <c r="E104" s="2" t="s">
        <v>49</v>
      </c>
      <c r="F104" s="2" t="s">
        <v>110</v>
      </c>
      <c r="G104" s="73">
        <v>2</v>
      </c>
      <c r="H104" s="92">
        <v>3</v>
      </c>
      <c r="I104" s="13">
        <v>1</v>
      </c>
      <c r="J104" s="93">
        <f t="shared" si="5"/>
        <v>15</v>
      </c>
      <c r="K104" s="94">
        <v>15</v>
      </c>
      <c r="L104" s="93">
        <v>0</v>
      </c>
      <c r="M104" s="93">
        <v>0</v>
      </c>
      <c r="N104" s="93">
        <v>0</v>
      </c>
      <c r="O104" s="93">
        <v>0</v>
      </c>
    </row>
    <row r="105" spans="1:15" s="14" customFormat="1" ht="15.75">
      <c r="A105" s="2"/>
      <c r="B105" s="1"/>
      <c r="C105" s="2"/>
      <c r="D105" s="2"/>
      <c r="E105" s="2"/>
      <c r="F105" s="8"/>
      <c r="G105" s="80"/>
      <c r="H105" s="99"/>
      <c r="I105" s="20" t="s">
        <v>97</v>
      </c>
      <c r="J105" s="17">
        <f>SUM(J88:J104)</f>
        <v>216</v>
      </c>
      <c r="K105" s="17">
        <f>SUM(K88:K104)</f>
        <v>255</v>
      </c>
      <c r="L105" s="93"/>
      <c r="M105" s="93"/>
      <c r="N105" s="93"/>
      <c r="O105" s="93"/>
    </row>
    <row r="106" spans="1:15" s="14" customFormat="1" ht="16.5" thickBot="1">
      <c r="A106" s="2"/>
      <c r="B106" s="1"/>
      <c r="C106" s="2"/>
      <c r="D106" s="2"/>
      <c r="E106" s="2"/>
      <c r="F106" s="8"/>
      <c r="G106" s="80"/>
      <c r="H106" s="99"/>
      <c r="I106" s="13"/>
      <c r="J106" s="93"/>
      <c r="K106" s="94"/>
      <c r="L106" s="93"/>
      <c r="M106" s="93"/>
      <c r="N106" s="93"/>
      <c r="O106" s="93"/>
    </row>
    <row r="107" spans="1:15" s="51" customFormat="1" ht="16.5" thickBot="1">
      <c r="A107" s="2">
        <v>1</v>
      </c>
      <c r="B107" s="1" t="s">
        <v>50</v>
      </c>
      <c r="C107" s="2" t="s">
        <v>51</v>
      </c>
      <c r="D107" s="2" t="s">
        <v>6</v>
      </c>
      <c r="E107" s="2" t="s">
        <v>171</v>
      </c>
      <c r="F107" s="8" t="s">
        <v>110</v>
      </c>
      <c r="G107" s="76">
        <v>3</v>
      </c>
      <c r="H107" s="77">
        <v>2</v>
      </c>
      <c r="I107" s="13">
        <v>2</v>
      </c>
      <c r="J107" s="93">
        <f>IF(I107=1,15,IF(I107=2,12,IF(I107=3,10)))</f>
        <v>12</v>
      </c>
      <c r="K107" s="94">
        <v>15</v>
      </c>
      <c r="L107" s="93">
        <v>0</v>
      </c>
      <c r="M107" s="93">
        <v>0</v>
      </c>
      <c r="N107" s="93">
        <v>0</v>
      </c>
      <c r="O107" s="93">
        <v>0</v>
      </c>
    </row>
    <row r="108" spans="1:15" s="51" customFormat="1" ht="16.5" thickBot="1">
      <c r="A108" s="2">
        <v>2</v>
      </c>
      <c r="B108" s="1" t="s">
        <v>50</v>
      </c>
      <c r="C108" s="2" t="s">
        <v>174</v>
      </c>
      <c r="D108" s="2" t="s">
        <v>6</v>
      </c>
      <c r="E108" s="2" t="s">
        <v>171</v>
      </c>
      <c r="F108" s="8" t="s">
        <v>110</v>
      </c>
      <c r="G108" s="78">
        <v>3</v>
      </c>
      <c r="H108" s="79">
        <v>3</v>
      </c>
      <c r="I108" s="13">
        <v>1</v>
      </c>
      <c r="J108" s="93">
        <f>IF(I108=1,15,IF(I108=2,12,IF(I108=3,10)))</f>
        <v>15</v>
      </c>
      <c r="K108" s="94">
        <v>15</v>
      </c>
      <c r="L108" s="93">
        <v>0</v>
      </c>
      <c r="M108" s="93">
        <v>0</v>
      </c>
      <c r="N108" s="93">
        <v>0</v>
      </c>
      <c r="O108" s="93">
        <v>0</v>
      </c>
    </row>
    <row r="109" spans="1:15" s="51" customFormat="1" ht="16.5" thickBot="1">
      <c r="A109" s="2">
        <v>3</v>
      </c>
      <c r="B109" s="1" t="s">
        <v>50</v>
      </c>
      <c r="C109" s="2" t="s">
        <v>174</v>
      </c>
      <c r="D109" s="2" t="s">
        <v>6</v>
      </c>
      <c r="E109" s="2" t="s">
        <v>171</v>
      </c>
      <c r="F109" s="8" t="s">
        <v>110</v>
      </c>
      <c r="G109" s="78">
        <v>3</v>
      </c>
      <c r="H109" s="79">
        <v>3</v>
      </c>
      <c r="I109" s="13">
        <v>2</v>
      </c>
      <c r="J109" s="93">
        <f>IF(I109=1,15,IF(I109=2,12,IF(I109=3,10)))</f>
        <v>12</v>
      </c>
      <c r="K109" s="94">
        <v>15</v>
      </c>
      <c r="L109" s="93">
        <v>0</v>
      </c>
      <c r="M109" s="93">
        <v>0</v>
      </c>
      <c r="N109" s="93">
        <v>0</v>
      </c>
      <c r="O109" s="93">
        <v>0</v>
      </c>
    </row>
    <row r="110" spans="1:15" s="51" customFormat="1" ht="32.25" thickBot="1">
      <c r="A110" s="2">
        <v>4</v>
      </c>
      <c r="B110" s="1" t="s">
        <v>50</v>
      </c>
      <c r="C110" s="2" t="s">
        <v>328</v>
      </c>
      <c r="D110" s="2" t="s">
        <v>6</v>
      </c>
      <c r="E110" s="2" t="s">
        <v>329</v>
      </c>
      <c r="F110" s="8" t="s">
        <v>111</v>
      </c>
      <c r="G110" s="76">
        <v>3</v>
      </c>
      <c r="H110" s="77">
        <v>1</v>
      </c>
      <c r="I110" s="13">
        <v>1</v>
      </c>
      <c r="J110" s="93">
        <f>IF(I110=1,15,IF(I110=2,12,IF(I110=3,10)))</f>
        <v>15</v>
      </c>
      <c r="K110" s="94">
        <v>15</v>
      </c>
      <c r="L110" s="93">
        <v>0</v>
      </c>
      <c r="M110" s="93">
        <v>0</v>
      </c>
      <c r="N110" s="93">
        <v>0</v>
      </c>
      <c r="O110" s="93">
        <v>0</v>
      </c>
    </row>
    <row r="111" spans="1:15" s="51" customFormat="1" ht="16.5" thickBot="1">
      <c r="A111" s="2">
        <v>5</v>
      </c>
      <c r="B111" s="1" t="s">
        <v>50</v>
      </c>
      <c r="C111" s="95" t="s">
        <v>326</v>
      </c>
      <c r="D111" s="2" t="s">
        <v>6</v>
      </c>
      <c r="E111" s="2" t="s">
        <v>53</v>
      </c>
      <c r="F111" s="8" t="s">
        <v>115</v>
      </c>
      <c r="G111" s="76">
        <v>3</v>
      </c>
      <c r="H111" s="77">
        <v>1</v>
      </c>
      <c r="I111" s="13">
        <v>1</v>
      </c>
      <c r="J111" s="93">
        <f t="shared" ref="J111:J161" si="7">IF(I111=1,15,IF(I111=2,12,IF(I111=3,10)))</f>
        <v>15</v>
      </c>
      <c r="K111" s="94">
        <v>15</v>
      </c>
      <c r="L111" s="93">
        <v>0</v>
      </c>
      <c r="M111" s="93">
        <v>0</v>
      </c>
      <c r="N111" s="93">
        <v>0</v>
      </c>
      <c r="O111" s="93">
        <v>0</v>
      </c>
    </row>
    <row r="112" spans="1:15" s="51" customFormat="1" ht="16.5" thickBot="1">
      <c r="A112" s="2">
        <v>6</v>
      </c>
      <c r="B112" s="1" t="s">
        <v>50</v>
      </c>
      <c r="C112" s="2" t="s">
        <v>131</v>
      </c>
      <c r="D112" s="2" t="s">
        <v>6</v>
      </c>
      <c r="E112" s="2" t="s">
        <v>132</v>
      </c>
      <c r="F112" s="8" t="s">
        <v>108</v>
      </c>
      <c r="G112" s="76">
        <v>3</v>
      </c>
      <c r="H112" s="77">
        <v>1</v>
      </c>
      <c r="I112" s="13">
        <v>1</v>
      </c>
      <c r="J112" s="93">
        <f t="shared" si="7"/>
        <v>15</v>
      </c>
      <c r="K112" s="94">
        <v>15</v>
      </c>
      <c r="L112" s="93">
        <v>0</v>
      </c>
      <c r="M112" s="93">
        <v>0</v>
      </c>
      <c r="N112" s="93">
        <v>0</v>
      </c>
      <c r="O112" s="93">
        <v>0</v>
      </c>
    </row>
    <row r="113" spans="1:15" s="51" customFormat="1" ht="16.5" thickBot="1">
      <c r="A113" s="2">
        <v>7</v>
      </c>
      <c r="B113" s="1" t="s">
        <v>50</v>
      </c>
      <c r="C113" s="2" t="s">
        <v>201</v>
      </c>
      <c r="D113" s="2" t="s">
        <v>6</v>
      </c>
      <c r="E113" s="2" t="s">
        <v>29</v>
      </c>
      <c r="F113" s="8" t="s">
        <v>108</v>
      </c>
      <c r="G113" s="76">
        <v>3</v>
      </c>
      <c r="H113" s="77">
        <v>1</v>
      </c>
      <c r="I113" s="13">
        <v>2</v>
      </c>
      <c r="J113" s="93">
        <f t="shared" si="7"/>
        <v>12</v>
      </c>
      <c r="K113" s="94">
        <v>15</v>
      </c>
      <c r="L113" s="93">
        <v>0</v>
      </c>
      <c r="M113" s="93">
        <v>0</v>
      </c>
      <c r="N113" s="93">
        <v>0</v>
      </c>
      <c r="O113" s="93">
        <v>0</v>
      </c>
    </row>
    <row r="114" spans="1:15" s="51" customFormat="1" ht="16.5" thickBot="1">
      <c r="A114" s="2">
        <v>8</v>
      </c>
      <c r="B114" s="1" t="s">
        <v>50</v>
      </c>
      <c r="C114" s="95" t="s">
        <v>327</v>
      </c>
      <c r="D114" s="2" t="s">
        <v>6</v>
      </c>
      <c r="E114" s="2" t="s">
        <v>207</v>
      </c>
      <c r="F114" s="8" t="s">
        <v>110</v>
      </c>
      <c r="G114" s="76">
        <v>2</v>
      </c>
      <c r="H114" s="77">
        <v>1</v>
      </c>
      <c r="I114" s="13">
        <v>1</v>
      </c>
      <c r="J114" s="93">
        <f t="shared" si="7"/>
        <v>15</v>
      </c>
      <c r="K114" s="94">
        <v>15</v>
      </c>
      <c r="L114" s="93">
        <v>0</v>
      </c>
      <c r="M114" s="93">
        <v>0</v>
      </c>
      <c r="N114" s="93">
        <v>0</v>
      </c>
      <c r="O114" s="93">
        <v>0</v>
      </c>
    </row>
    <row r="115" spans="1:15" s="51" customFormat="1" ht="16.5" thickBot="1">
      <c r="A115" s="2">
        <v>9</v>
      </c>
      <c r="B115" s="1" t="s">
        <v>50</v>
      </c>
      <c r="C115" s="2" t="s">
        <v>196</v>
      </c>
      <c r="D115" s="2" t="s">
        <v>6</v>
      </c>
      <c r="E115" s="2" t="s">
        <v>183</v>
      </c>
      <c r="F115" s="8" t="s">
        <v>112</v>
      </c>
      <c r="G115" s="76">
        <v>1</v>
      </c>
      <c r="H115" s="77">
        <v>1</v>
      </c>
      <c r="I115" s="13">
        <v>1</v>
      </c>
      <c r="J115" s="93">
        <f t="shared" si="7"/>
        <v>15</v>
      </c>
      <c r="K115" s="94">
        <v>15</v>
      </c>
      <c r="L115" s="93">
        <v>0</v>
      </c>
      <c r="M115" s="93">
        <v>0</v>
      </c>
      <c r="N115" s="93">
        <v>0</v>
      </c>
      <c r="O115" s="93">
        <v>0</v>
      </c>
    </row>
    <row r="116" spans="1:15" s="51" customFormat="1" ht="16.5" thickBot="1">
      <c r="A116" s="2">
        <v>10</v>
      </c>
      <c r="B116" s="1" t="s">
        <v>50</v>
      </c>
      <c r="C116" s="2" t="s">
        <v>325</v>
      </c>
      <c r="D116" s="2" t="s">
        <v>6</v>
      </c>
      <c r="E116" s="2" t="s">
        <v>215</v>
      </c>
      <c r="F116" s="8" t="s">
        <v>106</v>
      </c>
      <c r="G116" s="76"/>
      <c r="H116" s="77"/>
      <c r="I116" s="13">
        <v>1</v>
      </c>
      <c r="J116" s="93">
        <f t="shared" si="7"/>
        <v>15</v>
      </c>
      <c r="K116" s="94">
        <v>15</v>
      </c>
      <c r="L116" s="93">
        <v>0</v>
      </c>
      <c r="M116" s="93">
        <v>0</v>
      </c>
      <c r="N116" s="93">
        <v>0</v>
      </c>
      <c r="O116" s="93">
        <v>0</v>
      </c>
    </row>
    <row r="117" spans="1:15" s="51" customFormat="1" ht="16.5" thickBot="1">
      <c r="A117" s="2">
        <v>11</v>
      </c>
      <c r="B117" s="1" t="s">
        <v>50</v>
      </c>
      <c r="C117" s="75" t="s">
        <v>302</v>
      </c>
      <c r="D117" s="2" t="s">
        <v>6</v>
      </c>
      <c r="E117" s="2" t="s">
        <v>303</v>
      </c>
      <c r="F117" s="8" t="s">
        <v>106</v>
      </c>
      <c r="G117" s="76">
        <v>1</v>
      </c>
      <c r="H117" s="77"/>
      <c r="I117" s="13">
        <v>1</v>
      </c>
      <c r="J117" s="93">
        <f t="shared" si="7"/>
        <v>15</v>
      </c>
      <c r="K117" s="94">
        <v>15</v>
      </c>
      <c r="L117" s="93">
        <v>0</v>
      </c>
      <c r="M117" s="93">
        <v>0</v>
      </c>
      <c r="N117" s="93">
        <v>0</v>
      </c>
      <c r="O117" s="93">
        <v>0</v>
      </c>
    </row>
    <row r="118" spans="1:15" s="51" customFormat="1" ht="32.25" thickBot="1">
      <c r="A118" s="2">
        <v>12</v>
      </c>
      <c r="B118" s="1" t="s">
        <v>50</v>
      </c>
      <c r="C118" s="2" t="s">
        <v>208</v>
      </c>
      <c r="D118" s="2" t="s">
        <v>6</v>
      </c>
      <c r="E118" s="2" t="s">
        <v>5</v>
      </c>
      <c r="F118" s="8" t="s">
        <v>106</v>
      </c>
      <c r="G118" s="76">
        <v>3</v>
      </c>
      <c r="H118" s="77">
        <v>2</v>
      </c>
      <c r="I118" s="13">
        <v>2</v>
      </c>
      <c r="J118" s="93">
        <f t="shared" si="7"/>
        <v>12</v>
      </c>
      <c r="K118" s="94">
        <v>15</v>
      </c>
      <c r="L118" s="93">
        <v>0</v>
      </c>
      <c r="M118" s="93">
        <v>0</v>
      </c>
      <c r="N118" s="93">
        <v>0</v>
      </c>
      <c r="O118" s="93">
        <v>0</v>
      </c>
    </row>
    <row r="119" spans="1:15" s="14" customFormat="1" ht="15.75">
      <c r="A119" s="2"/>
      <c r="B119" s="1"/>
      <c r="C119" s="2"/>
      <c r="D119" s="2"/>
      <c r="E119" s="2"/>
      <c r="F119" s="8"/>
      <c r="G119" s="80"/>
      <c r="H119" s="80"/>
      <c r="I119" s="20" t="s">
        <v>97</v>
      </c>
      <c r="J119" s="17">
        <f>SUM(J107:J118)</f>
        <v>168</v>
      </c>
      <c r="K119" s="17">
        <f>SUM(K107:K118)</f>
        <v>180</v>
      </c>
      <c r="L119" s="93"/>
      <c r="M119" s="93"/>
      <c r="N119" s="93"/>
      <c r="O119" s="93"/>
    </row>
    <row r="120" spans="1:15" s="14" customFormat="1" ht="15.75">
      <c r="A120" s="2"/>
      <c r="B120" s="1"/>
      <c r="C120" s="2"/>
      <c r="D120" s="2"/>
      <c r="E120" s="2"/>
      <c r="F120" s="8"/>
      <c r="G120" s="80"/>
      <c r="H120" s="80"/>
      <c r="I120" s="13"/>
      <c r="J120" s="93"/>
      <c r="K120" s="94"/>
      <c r="L120" s="93"/>
      <c r="M120" s="93"/>
      <c r="N120" s="93"/>
      <c r="O120" s="93"/>
    </row>
    <row r="121" spans="1:15" s="51" customFormat="1" ht="31.5">
      <c r="A121" s="2">
        <v>1</v>
      </c>
      <c r="B121" s="1" t="s">
        <v>54</v>
      </c>
      <c r="C121" s="52" t="s">
        <v>77</v>
      </c>
      <c r="D121" s="52" t="s">
        <v>20</v>
      </c>
      <c r="E121" s="2" t="s">
        <v>55</v>
      </c>
      <c r="F121" s="2" t="s">
        <v>112</v>
      </c>
      <c r="G121" s="12">
        <v>3</v>
      </c>
      <c r="H121" s="92">
        <v>3</v>
      </c>
      <c r="I121" s="13">
        <v>3</v>
      </c>
      <c r="J121" s="93">
        <f t="shared" si="7"/>
        <v>10</v>
      </c>
      <c r="K121" s="94">
        <v>15</v>
      </c>
      <c r="L121" s="93">
        <v>0</v>
      </c>
      <c r="M121" s="93">
        <v>0</v>
      </c>
      <c r="N121" s="93">
        <v>0</v>
      </c>
      <c r="O121" s="93">
        <v>0</v>
      </c>
    </row>
    <row r="122" spans="1:15" s="51" customFormat="1" ht="36.75" customHeight="1">
      <c r="A122" s="2">
        <v>2</v>
      </c>
      <c r="B122" s="1" t="s">
        <v>54</v>
      </c>
      <c r="C122" s="52" t="s">
        <v>213</v>
      </c>
      <c r="D122" s="52" t="s">
        <v>20</v>
      </c>
      <c r="E122" s="52" t="s">
        <v>285</v>
      </c>
      <c r="F122" s="52" t="s">
        <v>106</v>
      </c>
      <c r="G122" s="12">
        <v>3</v>
      </c>
      <c r="H122" s="92">
        <v>2</v>
      </c>
      <c r="I122" s="13">
        <v>3</v>
      </c>
      <c r="J122" s="93">
        <f t="shared" si="7"/>
        <v>10</v>
      </c>
      <c r="K122" s="94">
        <v>15</v>
      </c>
      <c r="L122" s="93">
        <v>0</v>
      </c>
      <c r="M122" s="93">
        <v>0</v>
      </c>
      <c r="N122" s="93">
        <v>0</v>
      </c>
      <c r="O122" s="93">
        <v>0</v>
      </c>
    </row>
    <row r="123" spans="1:15" s="51" customFormat="1" ht="31.5">
      <c r="A123" s="2">
        <v>3</v>
      </c>
      <c r="B123" s="1" t="s">
        <v>54</v>
      </c>
      <c r="C123" s="2" t="s">
        <v>56</v>
      </c>
      <c r="D123" s="2" t="s">
        <v>6</v>
      </c>
      <c r="E123" s="2" t="s">
        <v>11</v>
      </c>
      <c r="F123" s="2" t="s">
        <v>112</v>
      </c>
      <c r="G123" s="12">
        <v>3</v>
      </c>
      <c r="H123" s="92">
        <v>3</v>
      </c>
      <c r="I123" s="13">
        <v>2</v>
      </c>
      <c r="J123" s="93">
        <f t="shared" si="7"/>
        <v>12</v>
      </c>
      <c r="K123" s="94">
        <v>15</v>
      </c>
      <c r="L123" s="93">
        <v>0</v>
      </c>
      <c r="M123" s="93">
        <v>0</v>
      </c>
      <c r="N123" s="93">
        <v>0</v>
      </c>
      <c r="O123" s="93">
        <v>0</v>
      </c>
    </row>
    <row r="124" spans="1:15" s="51" customFormat="1" ht="31.5">
      <c r="A124" s="2">
        <v>4</v>
      </c>
      <c r="B124" s="1" t="s">
        <v>54</v>
      </c>
      <c r="C124" s="2" t="s">
        <v>273</v>
      </c>
      <c r="D124" s="2" t="s">
        <v>6</v>
      </c>
      <c r="E124" s="2" t="s">
        <v>331</v>
      </c>
      <c r="F124" s="2" t="s">
        <v>111</v>
      </c>
      <c r="G124" s="12"/>
      <c r="H124" s="92">
        <v>3</v>
      </c>
      <c r="I124" s="13">
        <v>1</v>
      </c>
      <c r="J124" s="93">
        <f t="shared" si="7"/>
        <v>15</v>
      </c>
      <c r="K124" s="94">
        <v>15</v>
      </c>
      <c r="L124" s="93">
        <v>0</v>
      </c>
      <c r="M124" s="93">
        <v>0</v>
      </c>
      <c r="N124" s="93">
        <v>0</v>
      </c>
      <c r="O124" s="93">
        <v>0</v>
      </c>
    </row>
    <row r="125" spans="1:15" s="51" customFormat="1" ht="31.5">
      <c r="A125" s="2">
        <v>5</v>
      </c>
      <c r="B125" s="1" t="s">
        <v>54</v>
      </c>
      <c r="C125" s="2" t="s">
        <v>330</v>
      </c>
      <c r="D125" s="2" t="s">
        <v>6</v>
      </c>
      <c r="E125" s="2" t="s">
        <v>29</v>
      </c>
      <c r="F125" s="2" t="s">
        <v>108</v>
      </c>
      <c r="G125" s="12">
        <v>3</v>
      </c>
      <c r="H125" s="92">
        <v>1</v>
      </c>
      <c r="I125" s="13">
        <v>1</v>
      </c>
      <c r="J125" s="93">
        <f t="shared" si="7"/>
        <v>15</v>
      </c>
      <c r="K125" s="94">
        <v>15</v>
      </c>
      <c r="L125" s="93">
        <v>0</v>
      </c>
      <c r="M125" s="93">
        <v>0</v>
      </c>
      <c r="N125" s="93">
        <v>0</v>
      </c>
      <c r="O125" s="93">
        <v>0</v>
      </c>
    </row>
    <row r="126" spans="1:15" s="51" customFormat="1" ht="31.5">
      <c r="A126" s="2">
        <v>6</v>
      </c>
      <c r="B126" s="1" t="s">
        <v>54</v>
      </c>
      <c r="C126" s="2" t="s">
        <v>274</v>
      </c>
      <c r="D126" s="2" t="s">
        <v>6</v>
      </c>
      <c r="E126" s="2" t="s">
        <v>129</v>
      </c>
      <c r="F126" s="2" t="s">
        <v>106</v>
      </c>
      <c r="G126" s="12">
        <v>3</v>
      </c>
      <c r="H126" s="92">
        <v>2</v>
      </c>
      <c r="I126" s="13">
        <v>3</v>
      </c>
      <c r="J126" s="93">
        <f t="shared" si="7"/>
        <v>10</v>
      </c>
      <c r="K126" s="94">
        <v>15</v>
      </c>
      <c r="L126" s="93">
        <v>0</v>
      </c>
      <c r="M126" s="93">
        <v>0</v>
      </c>
      <c r="N126" s="93">
        <v>0</v>
      </c>
      <c r="O126" s="93">
        <v>0</v>
      </c>
    </row>
    <row r="127" spans="1:15" s="14" customFormat="1" ht="15.75">
      <c r="A127" s="2"/>
      <c r="B127" s="1"/>
      <c r="C127" s="2"/>
      <c r="D127" s="2"/>
      <c r="E127" s="2"/>
      <c r="F127" s="8"/>
      <c r="G127" s="18"/>
      <c r="H127" s="99"/>
      <c r="I127" s="20" t="s">
        <v>97</v>
      </c>
      <c r="J127" s="17">
        <f>SUM(J121:J126)</f>
        <v>72</v>
      </c>
      <c r="K127" s="17">
        <f>SUM(K121:K126)</f>
        <v>90</v>
      </c>
      <c r="L127" s="93"/>
      <c r="M127" s="93"/>
      <c r="N127" s="93"/>
      <c r="O127" s="93"/>
    </row>
    <row r="128" spans="1:15" s="14" customFormat="1" ht="16.5" thickBot="1">
      <c r="A128" s="2"/>
      <c r="B128" s="1"/>
      <c r="C128" s="2"/>
      <c r="D128" s="2"/>
      <c r="E128" s="2"/>
      <c r="F128" s="8"/>
      <c r="G128" s="18"/>
      <c r="H128" s="99"/>
      <c r="I128" s="13"/>
      <c r="J128" s="93"/>
      <c r="K128" s="94"/>
      <c r="L128" s="93"/>
      <c r="M128" s="93"/>
      <c r="N128" s="93"/>
      <c r="O128" s="93"/>
    </row>
    <row r="129" spans="1:15" s="51" customFormat="1" ht="16.5" thickBot="1">
      <c r="A129" s="2">
        <v>1</v>
      </c>
      <c r="B129" s="1" t="s">
        <v>57</v>
      </c>
      <c r="C129" s="2" t="s">
        <v>58</v>
      </c>
      <c r="D129" s="2" t="s">
        <v>6</v>
      </c>
      <c r="E129" s="2" t="s">
        <v>82</v>
      </c>
      <c r="F129" s="8" t="s">
        <v>115</v>
      </c>
      <c r="G129" s="81">
        <v>3</v>
      </c>
      <c r="H129" s="82">
        <v>1</v>
      </c>
      <c r="I129" s="13">
        <v>3</v>
      </c>
      <c r="J129" s="93">
        <f t="shared" si="7"/>
        <v>10</v>
      </c>
      <c r="K129" s="94">
        <v>15</v>
      </c>
      <c r="L129" s="93">
        <v>0</v>
      </c>
      <c r="M129" s="93">
        <v>0</v>
      </c>
      <c r="N129" s="93">
        <v>0</v>
      </c>
      <c r="O129" s="93">
        <v>0</v>
      </c>
    </row>
    <row r="130" spans="1:15" s="51" customFormat="1" ht="16.5" thickBot="1">
      <c r="A130" s="2">
        <v>2</v>
      </c>
      <c r="B130" s="1" t="s">
        <v>57</v>
      </c>
      <c r="C130" s="2" t="s">
        <v>59</v>
      </c>
      <c r="D130" s="2" t="s">
        <v>6</v>
      </c>
      <c r="E130" s="2" t="s">
        <v>7</v>
      </c>
      <c r="F130" s="8" t="s">
        <v>110</v>
      </c>
      <c r="G130" s="60">
        <v>2</v>
      </c>
      <c r="H130" s="61">
        <v>2</v>
      </c>
      <c r="I130" s="13">
        <v>2</v>
      </c>
      <c r="J130" s="93">
        <f t="shared" si="7"/>
        <v>12</v>
      </c>
      <c r="K130" s="94">
        <v>15</v>
      </c>
      <c r="L130" s="93">
        <v>0</v>
      </c>
      <c r="M130" s="93">
        <v>0</v>
      </c>
      <c r="N130" s="93">
        <v>0</v>
      </c>
      <c r="O130" s="93">
        <v>0</v>
      </c>
    </row>
    <row r="131" spans="1:15" s="51" customFormat="1" ht="16.5" thickBot="1">
      <c r="A131" s="2">
        <v>3</v>
      </c>
      <c r="B131" s="1" t="s">
        <v>57</v>
      </c>
      <c r="C131" s="2" t="s">
        <v>60</v>
      </c>
      <c r="D131" s="2" t="s">
        <v>6</v>
      </c>
      <c r="E131" s="2" t="s">
        <v>29</v>
      </c>
      <c r="F131" s="8" t="s">
        <v>108</v>
      </c>
      <c r="G131" s="60">
        <v>3</v>
      </c>
      <c r="H131" s="61">
        <v>2</v>
      </c>
      <c r="I131" s="13">
        <v>1</v>
      </c>
      <c r="J131" s="93">
        <f t="shared" si="7"/>
        <v>15</v>
      </c>
      <c r="K131" s="94">
        <v>15</v>
      </c>
      <c r="L131" s="93">
        <v>0</v>
      </c>
      <c r="M131" s="93">
        <v>0</v>
      </c>
      <c r="N131" s="93">
        <v>0</v>
      </c>
      <c r="O131" s="93">
        <v>0</v>
      </c>
    </row>
    <row r="132" spans="1:15" s="14" customFormat="1" ht="15.75">
      <c r="A132" s="2"/>
      <c r="B132" s="1"/>
      <c r="C132" s="2"/>
      <c r="D132" s="2"/>
      <c r="E132" s="2"/>
      <c r="F132" s="8"/>
      <c r="G132" s="18"/>
      <c r="H132" s="19"/>
      <c r="I132" s="20" t="s">
        <v>97</v>
      </c>
      <c r="J132" s="17">
        <f>SUM(J129:J131)</f>
        <v>37</v>
      </c>
      <c r="K132" s="17">
        <f>SUM(K129:K131)</f>
        <v>45</v>
      </c>
      <c r="L132" s="93"/>
      <c r="M132" s="93"/>
      <c r="N132" s="93"/>
      <c r="O132" s="93"/>
    </row>
    <row r="133" spans="1:15" s="14" customFormat="1" ht="15.75">
      <c r="A133" s="2"/>
      <c r="B133" s="1"/>
      <c r="C133" s="2"/>
      <c r="D133" s="2"/>
      <c r="E133" s="2"/>
      <c r="F133" s="8"/>
      <c r="G133" s="18"/>
      <c r="H133" s="19"/>
      <c r="I133" s="13"/>
      <c r="J133" s="93"/>
      <c r="K133" s="94"/>
      <c r="L133" s="93"/>
      <c r="M133" s="93"/>
      <c r="N133" s="93"/>
      <c r="O133" s="93"/>
    </row>
    <row r="134" spans="1:15" s="51" customFormat="1" ht="31.5">
      <c r="A134" s="2">
        <v>1</v>
      </c>
      <c r="B134" s="1" t="s">
        <v>61</v>
      </c>
      <c r="C134" s="2" t="s">
        <v>332</v>
      </c>
      <c r="D134" s="2" t="s">
        <v>6</v>
      </c>
      <c r="E134" s="2" t="s">
        <v>29</v>
      </c>
      <c r="F134" s="2" t="s">
        <v>108</v>
      </c>
      <c r="G134" s="12">
        <v>3</v>
      </c>
      <c r="H134" s="92">
        <v>1</v>
      </c>
      <c r="I134" s="13">
        <v>1</v>
      </c>
      <c r="J134" s="93">
        <f t="shared" si="7"/>
        <v>15</v>
      </c>
      <c r="K134" s="94">
        <v>15</v>
      </c>
      <c r="L134" s="93">
        <v>0</v>
      </c>
      <c r="M134" s="93">
        <v>0</v>
      </c>
      <c r="N134" s="93">
        <v>0</v>
      </c>
      <c r="O134" s="93">
        <v>0</v>
      </c>
    </row>
    <row r="135" spans="1:15" s="14" customFormat="1" ht="15.75">
      <c r="A135" s="2"/>
      <c r="B135" s="1"/>
      <c r="C135" s="2"/>
      <c r="D135" s="2"/>
      <c r="E135" s="2"/>
      <c r="F135" s="2"/>
      <c r="G135" s="12"/>
      <c r="H135" s="92"/>
      <c r="I135" s="20" t="s">
        <v>97</v>
      </c>
      <c r="J135" s="17">
        <f>SUM(J134:J134)</f>
        <v>15</v>
      </c>
      <c r="K135" s="17">
        <f>SUM(K134:K134)</f>
        <v>15</v>
      </c>
      <c r="L135" s="93"/>
      <c r="M135" s="93"/>
      <c r="N135" s="93"/>
      <c r="O135" s="93"/>
    </row>
    <row r="136" spans="1:15" s="14" customFormat="1" ht="15.75">
      <c r="A136" s="2"/>
      <c r="B136" s="1"/>
      <c r="C136" s="2"/>
      <c r="D136" s="2"/>
      <c r="E136" s="2"/>
      <c r="F136" s="2"/>
      <c r="G136" s="12"/>
      <c r="H136" s="92"/>
      <c r="I136" s="13"/>
      <c r="J136" s="93"/>
      <c r="K136" s="94"/>
      <c r="L136" s="93"/>
      <c r="M136" s="93"/>
      <c r="N136" s="93"/>
      <c r="O136" s="93"/>
    </row>
    <row r="137" spans="1:15" s="51" customFormat="1" ht="31.5">
      <c r="A137" s="2">
        <v>1</v>
      </c>
      <c r="B137" s="1" t="s">
        <v>62</v>
      </c>
      <c r="C137" s="2" t="s">
        <v>63</v>
      </c>
      <c r="D137" s="2" t="s">
        <v>6</v>
      </c>
      <c r="E137" s="2" t="s">
        <v>40</v>
      </c>
      <c r="F137" s="2" t="s">
        <v>110</v>
      </c>
      <c r="G137" s="12">
        <v>3</v>
      </c>
      <c r="H137" s="92">
        <v>2</v>
      </c>
      <c r="I137" s="13">
        <v>3</v>
      </c>
      <c r="J137" s="93">
        <f t="shared" si="7"/>
        <v>10</v>
      </c>
      <c r="K137" s="94">
        <v>15</v>
      </c>
      <c r="L137" s="93">
        <v>0</v>
      </c>
      <c r="M137" s="93">
        <v>0</v>
      </c>
      <c r="N137" s="93">
        <v>0</v>
      </c>
      <c r="O137" s="93">
        <v>0</v>
      </c>
    </row>
    <row r="138" spans="1:15" s="51" customFormat="1" ht="15.75">
      <c r="A138" s="2">
        <v>2</v>
      </c>
      <c r="B138" s="1" t="s">
        <v>62</v>
      </c>
      <c r="C138" s="53" t="s">
        <v>152</v>
      </c>
      <c r="D138" s="2" t="s">
        <v>6</v>
      </c>
      <c r="E138" s="2" t="s">
        <v>162</v>
      </c>
      <c r="F138" s="2" t="s">
        <v>106</v>
      </c>
      <c r="G138" s="12">
        <v>3</v>
      </c>
      <c r="H138" s="92">
        <v>2</v>
      </c>
      <c r="I138" s="13">
        <v>1</v>
      </c>
      <c r="J138" s="93">
        <f t="shared" si="7"/>
        <v>15</v>
      </c>
      <c r="K138" s="94">
        <v>15</v>
      </c>
      <c r="L138" s="93">
        <v>0</v>
      </c>
      <c r="M138" s="93">
        <v>0</v>
      </c>
      <c r="N138" s="93">
        <v>0</v>
      </c>
      <c r="O138" s="93">
        <v>0</v>
      </c>
    </row>
    <row r="139" spans="1:15" s="51" customFormat="1" ht="15.75">
      <c r="A139" s="2">
        <v>3</v>
      </c>
      <c r="B139" s="1" t="s">
        <v>62</v>
      </c>
      <c r="C139" s="2" t="s">
        <v>64</v>
      </c>
      <c r="D139" s="2" t="s">
        <v>6</v>
      </c>
      <c r="E139" s="2" t="s">
        <v>11</v>
      </c>
      <c r="F139" s="2" t="s">
        <v>112</v>
      </c>
      <c r="G139" s="12">
        <v>3</v>
      </c>
      <c r="H139" s="92">
        <v>1</v>
      </c>
      <c r="I139" s="13">
        <v>1</v>
      </c>
      <c r="J139" s="93">
        <f t="shared" si="7"/>
        <v>15</v>
      </c>
      <c r="K139" s="94">
        <v>15</v>
      </c>
      <c r="L139" s="93">
        <v>0</v>
      </c>
      <c r="M139" s="93">
        <v>0</v>
      </c>
      <c r="N139" s="93">
        <v>0</v>
      </c>
      <c r="O139" s="93">
        <v>0</v>
      </c>
    </row>
    <row r="140" spans="1:15" s="51" customFormat="1" ht="63">
      <c r="A140" s="2">
        <v>4</v>
      </c>
      <c r="B140" s="1" t="s">
        <v>62</v>
      </c>
      <c r="C140" s="53" t="s">
        <v>275</v>
      </c>
      <c r="D140" s="2"/>
      <c r="E140" s="2" t="s">
        <v>333</v>
      </c>
      <c r="F140" s="2" t="s">
        <v>111</v>
      </c>
      <c r="G140" s="12">
        <v>3</v>
      </c>
      <c r="H140" s="92">
        <v>1</v>
      </c>
      <c r="I140" s="13">
        <v>1</v>
      </c>
      <c r="J140" s="93">
        <f t="shared" si="7"/>
        <v>15</v>
      </c>
      <c r="K140" s="94">
        <v>15</v>
      </c>
      <c r="L140" s="93">
        <v>0</v>
      </c>
      <c r="M140" s="93">
        <v>0</v>
      </c>
      <c r="N140" s="93">
        <v>0</v>
      </c>
      <c r="O140" s="93">
        <v>0</v>
      </c>
    </row>
    <row r="141" spans="1:15" s="14" customFormat="1" ht="15.75">
      <c r="A141" s="2"/>
      <c r="B141" s="1"/>
      <c r="C141" s="2"/>
      <c r="D141" s="2"/>
      <c r="E141" s="2"/>
      <c r="F141" s="2"/>
      <c r="G141" s="12"/>
      <c r="H141" s="92"/>
      <c r="I141" s="20" t="s">
        <v>97</v>
      </c>
      <c r="J141" s="17">
        <f>SUM(J137:J140)</f>
        <v>55</v>
      </c>
      <c r="K141" s="17">
        <f>SUM(K137:K140)</f>
        <v>60</v>
      </c>
      <c r="L141" s="93"/>
      <c r="M141" s="93"/>
      <c r="N141" s="93"/>
      <c r="O141" s="93"/>
    </row>
    <row r="142" spans="1:15" s="14" customFormat="1" ht="15.75">
      <c r="A142" s="2"/>
      <c r="B142" s="1"/>
      <c r="C142" s="2"/>
      <c r="D142" s="2"/>
      <c r="E142" s="2"/>
      <c r="F142" s="2"/>
      <c r="G142" s="12"/>
      <c r="H142" s="92"/>
      <c r="I142" s="13"/>
      <c r="J142" s="93"/>
      <c r="K142" s="94"/>
      <c r="L142" s="93"/>
      <c r="M142" s="93"/>
      <c r="N142" s="93"/>
      <c r="O142" s="93"/>
    </row>
    <row r="143" spans="1:15" s="14" customFormat="1" ht="31.5">
      <c r="A143" s="2">
        <v>1</v>
      </c>
      <c r="B143" s="1" t="s">
        <v>65</v>
      </c>
      <c r="C143" s="53" t="s">
        <v>170</v>
      </c>
      <c r="D143" s="2" t="s">
        <v>6</v>
      </c>
      <c r="E143" s="2" t="s">
        <v>171</v>
      </c>
      <c r="F143" s="2" t="s">
        <v>110</v>
      </c>
      <c r="G143" s="2">
        <v>3</v>
      </c>
      <c r="H143" s="93">
        <v>1</v>
      </c>
      <c r="I143" s="13">
        <v>1</v>
      </c>
      <c r="J143" s="93">
        <f t="shared" si="7"/>
        <v>15</v>
      </c>
      <c r="K143" s="94">
        <v>15</v>
      </c>
      <c r="L143" s="93">
        <v>0</v>
      </c>
      <c r="M143" s="93">
        <v>0</v>
      </c>
      <c r="N143" s="93">
        <v>0</v>
      </c>
      <c r="O143" s="93">
        <v>0</v>
      </c>
    </row>
    <row r="144" spans="1:15" s="14" customFormat="1" ht="31.5">
      <c r="A144" s="2">
        <v>2</v>
      </c>
      <c r="B144" s="1" t="s">
        <v>65</v>
      </c>
      <c r="C144" s="2" t="s">
        <v>66</v>
      </c>
      <c r="D144" s="2" t="s">
        <v>6</v>
      </c>
      <c r="E144" s="2" t="s">
        <v>209</v>
      </c>
      <c r="F144" s="2" t="s">
        <v>106</v>
      </c>
      <c r="G144" s="2">
        <v>3</v>
      </c>
      <c r="H144" s="93">
        <v>1</v>
      </c>
      <c r="I144" s="13">
        <v>1</v>
      </c>
      <c r="J144" s="93">
        <f t="shared" si="7"/>
        <v>15</v>
      </c>
      <c r="K144" s="94">
        <v>15</v>
      </c>
      <c r="L144" s="93">
        <v>0</v>
      </c>
      <c r="M144" s="93">
        <v>0</v>
      </c>
      <c r="N144" s="93">
        <v>0</v>
      </c>
      <c r="O144" s="93">
        <v>0</v>
      </c>
    </row>
    <row r="145" spans="1:15" s="14" customFormat="1" ht="15.75">
      <c r="A145" s="2"/>
      <c r="B145" s="1"/>
      <c r="C145" s="2"/>
      <c r="D145" s="2"/>
      <c r="E145" s="2"/>
      <c r="F145" s="2"/>
      <c r="G145" s="2"/>
      <c r="H145" s="98"/>
      <c r="I145" s="20" t="s">
        <v>97</v>
      </c>
      <c r="J145" s="17">
        <f>SUM(J143:J144)</f>
        <v>30</v>
      </c>
      <c r="K145" s="17">
        <f>SUM(K143:K144)</f>
        <v>30</v>
      </c>
      <c r="L145" s="93"/>
      <c r="M145" s="93"/>
      <c r="N145" s="93"/>
      <c r="O145" s="93"/>
    </row>
    <row r="146" spans="1:15" s="14" customFormat="1" ht="15.75">
      <c r="A146" s="2"/>
      <c r="B146" s="1"/>
      <c r="C146" s="2"/>
      <c r="D146" s="2"/>
      <c r="E146" s="2"/>
      <c r="F146" s="2"/>
      <c r="G146" s="2"/>
      <c r="H146" s="98"/>
      <c r="I146" s="13"/>
      <c r="J146" s="93"/>
      <c r="K146" s="94"/>
      <c r="L146" s="93"/>
      <c r="M146" s="93"/>
      <c r="N146" s="93"/>
      <c r="O146" s="93"/>
    </row>
    <row r="147" spans="1:15" s="51" customFormat="1" ht="15.75">
      <c r="A147" s="2">
        <v>1</v>
      </c>
      <c r="B147" s="21" t="s">
        <v>67</v>
      </c>
      <c r="C147" s="22" t="s">
        <v>278</v>
      </c>
      <c r="D147" s="22" t="s">
        <v>6</v>
      </c>
      <c r="E147" s="22" t="s">
        <v>68</v>
      </c>
      <c r="F147" s="22" t="s">
        <v>111</v>
      </c>
      <c r="G147" s="23">
        <v>3</v>
      </c>
      <c r="H147" s="100">
        <v>1</v>
      </c>
      <c r="I147" s="13">
        <v>2</v>
      </c>
      <c r="J147" s="93">
        <f t="shared" si="7"/>
        <v>12</v>
      </c>
      <c r="K147" s="94">
        <v>15</v>
      </c>
      <c r="L147" s="93">
        <v>0</v>
      </c>
      <c r="M147" s="93">
        <v>0</v>
      </c>
      <c r="N147" s="93">
        <v>0</v>
      </c>
      <c r="O147" s="93">
        <v>0</v>
      </c>
    </row>
    <row r="148" spans="1:15" s="51" customFormat="1" ht="15.75">
      <c r="A148" s="2">
        <v>2</v>
      </c>
      <c r="B148" s="21" t="s">
        <v>67</v>
      </c>
      <c r="C148" s="53" t="s">
        <v>172</v>
      </c>
      <c r="D148" s="22" t="s">
        <v>6</v>
      </c>
      <c r="E148" s="22" t="s">
        <v>36</v>
      </c>
      <c r="F148" s="22" t="s">
        <v>109</v>
      </c>
      <c r="G148" s="23">
        <v>2</v>
      </c>
      <c r="H148" s="100">
        <v>1</v>
      </c>
      <c r="I148" s="13">
        <v>2</v>
      </c>
      <c r="J148" s="93">
        <f t="shared" si="7"/>
        <v>12</v>
      </c>
      <c r="K148" s="94">
        <v>15</v>
      </c>
      <c r="L148" s="93">
        <v>0</v>
      </c>
      <c r="M148" s="93">
        <v>0</v>
      </c>
      <c r="N148" s="93">
        <v>0</v>
      </c>
      <c r="O148" s="93">
        <v>0</v>
      </c>
    </row>
    <row r="149" spans="1:15" s="51" customFormat="1" ht="15.75">
      <c r="A149" s="2">
        <v>3</v>
      </c>
      <c r="B149" s="21" t="s">
        <v>67</v>
      </c>
      <c r="C149" s="22" t="s">
        <v>184</v>
      </c>
      <c r="D149" s="22" t="s">
        <v>6</v>
      </c>
      <c r="E149" s="22" t="s">
        <v>171</v>
      </c>
      <c r="F149" s="22" t="s">
        <v>110</v>
      </c>
      <c r="G149" s="23">
        <v>3</v>
      </c>
      <c r="H149" s="100">
        <v>1</v>
      </c>
      <c r="I149" s="13">
        <v>3</v>
      </c>
      <c r="J149" s="93">
        <f t="shared" si="7"/>
        <v>10</v>
      </c>
      <c r="K149" s="94">
        <v>15</v>
      </c>
      <c r="L149" s="93">
        <v>0</v>
      </c>
      <c r="M149" s="93">
        <v>0</v>
      </c>
      <c r="N149" s="93">
        <v>0</v>
      </c>
      <c r="O149" s="93">
        <v>0</v>
      </c>
    </row>
    <row r="150" spans="1:15" s="51" customFormat="1" ht="31.5">
      <c r="A150" s="2">
        <v>4</v>
      </c>
      <c r="B150" s="21" t="s">
        <v>67</v>
      </c>
      <c r="C150" s="22" t="s">
        <v>69</v>
      </c>
      <c r="D150" s="22" t="s">
        <v>6</v>
      </c>
      <c r="E150" s="22" t="s">
        <v>52</v>
      </c>
      <c r="F150" s="22" t="s">
        <v>110</v>
      </c>
      <c r="G150" s="23">
        <v>2</v>
      </c>
      <c r="H150" s="100">
        <v>1</v>
      </c>
      <c r="I150" s="13">
        <v>1</v>
      </c>
      <c r="J150" s="93">
        <f t="shared" si="7"/>
        <v>15</v>
      </c>
      <c r="K150" s="94">
        <v>15</v>
      </c>
      <c r="L150" s="93">
        <v>0</v>
      </c>
      <c r="M150" s="93">
        <v>0</v>
      </c>
      <c r="N150" s="93">
        <v>0</v>
      </c>
      <c r="O150" s="93">
        <v>0</v>
      </c>
    </row>
    <row r="151" spans="1:15" s="51" customFormat="1" ht="31.5">
      <c r="A151" s="2">
        <v>5</v>
      </c>
      <c r="B151" s="21" t="s">
        <v>67</v>
      </c>
      <c r="C151" s="22" t="s">
        <v>186</v>
      </c>
      <c r="D151" s="22" t="s">
        <v>6</v>
      </c>
      <c r="E151" s="22" t="s">
        <v>187</v>
      </c>
      <c r="F151" s="22" t="s">
        <v>110</v>
      </c>
      <c r="G151" s="23">
        <v>3</v>
      </c>
      <c r="H151" s="100">
        <v>1</v>
      </c>
      <c r="I151" s="13">
        <v>3</v>
      </c>
      <c r="J151" s="93">
        <f t="shared" si="7"/>
        <v>10</v>
      </c>
      <c r="K151" s="94">
        <v>15</v>
      </c>
      <c r="L151" s="93">
        <v>0</v>
      </c>
      <c r="M151" s="93">
        <v>0</v>
      </c>
      <c r="N151" s="93">
        <v>0</v>
      </c>
      <c r="O151" s="93">
        <v>0</v>
      </c>
    </row>
    <row r="152" spans="1:15" s="51" customFormat="1" ht="15.75">
      <c r="A152" s="2">
        <v>6</v>
      </c>
      <c r="B152" s="21" t="s">
        <v>67</v>
      </c>
      <c r="C152" s="22" t="s">
        <v>186</v>
      </c>
      <c r="D152" s="22" t="s">
        <v>6</v>
      </c>
      <c r="E152" s="22" t="s">
        <v>280</v>
      </c>
      <c r="F152" s="22" t="s">
        <v>110</v>
      </c>
      <c r="G152" s="23">
        <v>2</v>
      </c>
      <c r="H152" s="100"/>
      <c r="I152" s="13">
        <v>1</v>
      </c>
      <c r="J152" s="93">
        <f t="shared" si="7"/>
        <v>15</v>
      </c>
      <c r="K152" s="94">
        <v>15</v>
      </c>
      <c r="L152" s="93">
        <v>0</v>
      </c>
      <c r="M152" s="93">
        <v>0</v>
      </c>
      <c r="N152" s="93">
        <v>0</v>
      </c>
      <c r="O152" s="93">
        <v>0</v>
      </c>
    </row>
    <row r="153" spans="1:15" s="51" customFormat="1" ht="15.75">
      <c r="A153" s="2">
        <v>7</v>
      </c>
      <c r="B153" s="21" t="s">
        <v>67</v>
      </c>
      <c r="C153" s="22" t="s">
        <v>188</v>
      </c>
      <c r="D153" s="22" t="s">
        <v>6</v>
      </c>
      <c r="E153" s="22" t="s">
        <v>189</v>
      </c>
      <c r="F153" s="22" t="s">
        <v>108</v>
      </c>
      <c r="G153" s="23">
        <v>3</v>
      </c>
      <c r="H153" s="100">
        <v>1</v>
      </c>
      <c r="I153" s="13">
        <v>3</v>
      </c>
      <c r="J153" s="93">
        <f t="shared" si="7"/>
        <v>10</v>
      </c>
      <c r="K153" s="94">
        <v>15</v>
      </c>
      <c r="L153" s="93">
        <v>0</v>
      </c>
      <c r="M153" s="93">
        <v>0</v>
      </c>
      <c r="N153" s="93">
        <v>0</v>
      </c>
      <c r="O153" s="93">
        <v>0</v>
      </c>
    </row>
    <row r="154" spans="1:15" s="51" customFormat="1" ht="15.75">
      <c r="A154" s="2">
        <v>8</v>
      </c>
      <c r="B154" s="21" t="s">
        <v>67</v>
      </c>
      <c r="C154" s="22" t="s">
        <v>188</v>
      </c>
      <c r="D154" s="22" t="s">
        <v>6</v>
      </c>
      <c r="E154" s="22" t="s">
        <v>92</v>
      </c>
      <c r="F154" s="22" t="s">
        <v>112</v>
      </c>
      <c r="G154" s="23">
        <v>1</v>
      </c>
      <c r="H154" s="100"/>
      <c r="I154" s="13">
        <v>1</v>
      </c>
      <c r="J154" s="93">
        <f t="shared" si="7"/>
        <v>15</v>
      </c>
      <c r="K154" s="94">
        <v>15</v>
      </c>
      <c r="L154" s="93">
        <v>0</v>
      </c>
      <c r="M154" s="93">
        <v>0</v>
      </c>
      <c r="N154" s="93">
        <v>0</v>
      </c>
      <c r="O154" s="93">
        <v>0</v>
      </c>
    </row>
    <row r="155" spans="1:15" s="51" customFormat="1" ht="15.75">
      <c r="A155" s="2">
        <v>9</v>
      </c>
      <c r="B155" s="21" t="s">
        <v>67</v>
      </c>
      <c r="C155" s="22" t="s">
        <v>334</v>
      </c>
      <c r="D155" s="22" t="s">
        <v>6</v>
      </c>
      <c r="E155" s="22" t="s">
        <v>29</v>
      </c>
      <c r="F155" s="22" t="s">
        <v>108</v>
      </c>
      <c r="G155" s="23">
        <v>3</v>
      </c>
      <c r="H155" s="100">
        <v>1</v>
      </c>
      <c r="I155" s="13">
        <v>1</v>
      </c>
      <c r="J155" s="93">
        <f t="shared" si="7"/>
        <v>15</v>
      </c>
      <c r="K155" s="94">
        <v>15</v>
      </c>
      <c r="L155" s="93">
        <v>0</v>
      </c>
      <c r="M155" s="93">
        <v>0</v>
      </c>
      <c r="N155" s="93">
        <v>0</v>
      </c>
      <c r="O155" s="93">
        <v>0</v>
      </c>
    </row>
    <row r="156" spans="1:15" s="51" customFormat="1" ht="31.5">
      <c r="A156" s="2">
        <v>10</v>
      </c>
      <c r="B156" s="21" t="s">
        <v>67</v>
      </c>
      <c r="C156" s="22" t="s">
        <v>185</v>
      </c>
      <c r="D156" s="22" t="s">
        <v>6</v>
      </c>
      <c r="E156" s="22" t="s">
        <v>70</v>
      </c>
      <c r="F156" s="22" t="s">
        <v>106</v>
      </c>
      <c r="G156" s="23">
        <v>3</v>
      </c>
      <c r="H156" s="100">
        <v>1</v>
      </c>
      <c r="I156" s="13">
        <v>3</v>
      </c>
      <c r="J156" s="93">
        <f t="shared" si="7"/>
        <v>10</v>
      </c>
      <c r="K156" s="94">
        <v>15</v>
      </c>
      <c r="L156" s="93">
        <v>0</v>
      </c>
      <c r="M156" s="93">
        <v>0</v>
      </c>
      <c r="N156" s="93">
        <v>0</v>
      </c>
      <c r="O156" s="93">
        <v>0</v>
      </c>
    </row>
    <row r="157" spans="1:15" s="51" customFormat="1" ht="31.5">
      <c r="A157" s="2">
        <v>11</v>
      </c>
      <c r="B157" s="21" t="s">
        <v>67</v>
      </c>
      <c r="C157" s="22" t="s">
        <v>279</v>
      </c>
      <c r="D157" s="22" t="s">
        <v>6</v>
      </c>
      <c r="E157" s="22" t="s">
        <v>199</v>
      </c>
      <c r="F157" s="22" t="s">
        <v>106</v>
      </c>
      <c r="G157" s="23">
        <v>3</v>
      </c>
      <c r="H157" s="100">
        <v>1</v>
      </c>
      <c r="I157" s="13">
        <v>3</v>
      </c>
      <c r="J157" s="93">
        <f t="shared" si="7"/>
        <v>10</v>
      </c>
      <c r="K157" s="94">
        <v>15</v>
      </c>
      <c r="L157" s="93">
        <v>0</v>
      </c>
      <c r="M157" s="93">
        <v>0</v>
      </c>
      <c r="N157" s="93">
        <v>0</v>
      </c>
      <c r="O157" s="93">
        <v>0</v>
      </c>
    </row>
    <row r="158" spans="1:15" s="14" customFormat="1" ht="15.75">
      <c r="A158" s="2"/>
      <c r="B158" s="21"/>
      <c r="C158" s="22"/>
      <c r="D158" s="22"/>
      <c r="E158" s="22"/>
      <c r="F158" s="22"/>
      <c r="G158" s="23"/>
      <c r="H158" s="100"/>
      <c r="I158" s="20" t="s">
        <v>97</v>
      </c>
      <c r="J158" s="17">
        <f>SUM(J147:J157)</f>
        <v>134</v>
      </c>
      <c r="K158" s="17">
        <f>SUM(K147:K157)</f>
        <v>165</v>
      </c>
      <c r="L158" s="93"/>
      <c r="M158" s="93"/>
      <c r="N158" s="93"/>
      <c r="O158" s="93"/>
    </row>
    <row r="159" spans="1:15" s="14" customFormat="1" ht="15.75">
      <c r="A159" s="2"/>
      <c r="B159" s="21"/>
      <c r="C159" s="22"/>
      <c r="D159" s="22"/>
      <c r="E159" s="22"/>
      <c r="F159" s="22"/>
      <c r="G159" s="23"/>
      <c r="H159" s="100"/>
      <c r="I159" s="13"/>
      <c r="J159" s="93"/>
      <c r="K159" s="94"/>
      <c r="L159" s="93"/>
      <c r="M159" s="93"/>
      <c r="N159" s="93"/>
      <c r="O159" s="93"/>
    </row>
    <row r="160" spans="1:15" s="51" customFormat="1" ht="15.75">
      <c r="A160" s="2">
        <v>1</v>
      </c>
      <c r="B160" s="1" t="s">
        <v>71</v>
      </c>
      <c r="C160" s="2" t="s">
        <v>269</v>
      </c>
      <c r="D160" s="2" t="s">
        <v>6</v>
      </c>
      <c r="E160" s="2" t="s">
        <v>270</v>
      </c>
      <c r="F160" s="22" t="s">
        <v>106</v>
      </c>
      <c r="G160" s="2">
        <v>1</v>
      </c>
      <c r="H160" s="93">
        <v>1</v>
      </c>
      <c r="I160" s="13">
        <v>1</v>
      </c>
      <c r="J160" s="93">
        <f t="shared" si="7"/>
        <v>15</v>
      </c>
      <c r="K160" s="94">
        <v>15</v>
      </c>
      <c r="L160" s="93">
        <v>0</v>
      </c>
      <c r="M160" s="93">
        <v>0</v>
      </c>
      <c r="N160" s="93">
        <v>0</v>
      </c>
      <c r="O160" s="93">
        <v>0</v>
      </c>
    </row>
    <row r="161" spans="1:15" s="51" customFormat="1" ht="15.75">
      <c r="A161" s="2">
        <v>2</v>
      </c>
      <c r="B161" s="1" t="s">
        <v>71</v>
      </c>
      <c r="C161" s="2" t="s">
        <v>335</v>
      </c>
      <c r="D161" s="2" t="s">
        <v>6</v>
      </c>
      <c r="E161" s="2" t="s">
        <v>29</v>
      </c>
      <c r="F161" s="2" t="s">
        <v>108</v>
      </c>
      <c r="G161" s="2">
        <v>3</v>
      </c>
      <c r="H161" s="93">
        <v>2</v>
      </c>
      <c r="I161" s="13">
        <v>1</v>
      </c>
      <c r="J161" s="93">
        <f t="shared" si="7"/>
        <v>15</v>
      </c>
      <c r="K161" s="94">
        <v>15</v>
      </c>
      <c r="L161" s="93">
        <v>0</v>
      </c>
      <c r="M161" s="93">
        <v>0</v>
      </c>
      <c r="N161" s="93">
        <v>0</v>
      </c>
      <c r="O161" s="93">
        <v>0</v>
      </c>
    </row>
    <row r="162" spans="1:15" s="14" customFormat="1" ht="15.75">
      <c r="A162" s="2"/>
      <c r="B162" s="1"/>
      <c r="C162" s="2"/>
      <c r="D162" s="2"/>
      <c r="E162" s="2"/>
      <c r="F162" s="2"/>
      <c r="G162" s="2"/>
      <c r="H162" s="98"/>
      <c r="I162" s="20" t="s">
        <v>97</v>
      </c>
      <c r="J162" s="17">
        <f>SUM(J160:J161)</f>
        <v>30</v>
      </c>
      <c r="K162" s="17">
        <f>SUM(K160:K161)</f>
        <v>30</v>
      </c>
      <c r="L162" s="93"/>
      <c r="M162" s="93"/>
      <c r="N162" s="93"/>
      <c r="O162" s="93"/>
    </row>
    <row r="163" spans="1:15" s="14" customFormat="1" ht="15.75">
      <c r="A163" s="2"/>
      <c r="B163" s="1"/>
      <c r="C163" s="2"/>
      <c r="D163" s="2"/>
      <c r="E163" s="2"/>
      <c r="F163" s="2"/>
      <c r="G163" s="2"/>
      <c r="H163" s="98"/>
      <c r="I163" s="13"/>
      <c r="J163" s="93"/>
      <c r="K163" s="94"/>
      <c r="L163" s="93"/>
      <c r="M163" s="93"/>
      <c r="N163" s="93"/>
      <c r="O163" s="93"/>
    </row>
    <row r="164" spans="1:15" s="14" customFormat="1" ht="15.75" customHeight="1">
      <c r="A164" s="2">
        <v>1</v>
      </c>
      <c r="B164" s="1" t="s">
        <v>72</v>
      </c>
      <c r="C164" s="53" t="s">
        <v>191</v>
      </c>
      <c r="D164" s="2" t="s">
        <v>6</v>
      </c>
      <c r="E164" s="2" t="s">
        <v>344</v>
      </c>
      <c r="F164" s="2" t="s">
        <v>111</v>
      </c>
      <c r="G164" s="12">
        <v>5</v>
      </c>
      <c r="H164" s="92">
        <v>1</v>
      </c>
      <c r="I164" s="13">
        <v>1</v>
      </c>
      <c r="J164" s="93">
        <f t="shared" ref="J164:J187" si="8">IF(I164=1,15,IF(I164=2,12,IF(I164=3,10)))</f>
        <v>15</v>
      </c>
      <c r="K164" s="94">
        <v>15</v>
      </c>
      <c r="L164" s="93">
        <v>0</v>
      </c>
      <c r="M164" s="93">
        <v>0</v>
      </c>
      <c r="N164" s="93">
        <v>0</v>
      </c>
      <c r="O164" s="93">
        <v>0</v>
      </c>
    </row>
    <row r="165" spans="1:15" s="14" customFormat="1" ht="31.5">
      <c r="A165" s="2">
        <v>2</v>
      </c>
      <c r="B165" s="1" t="s">
        <v>72</v>
      </c>
      <c r="C165" s="2" t="s">
        <v>336</v>
      </c>
      <c r="D165" s="2" t="s">
        <v>6</v>
      </c>
      <c r="E165" s="2" t="s">
        <v>29</v>
      </c>
      <c r="F165" s="2" t="s">
        <v>108</v>
      </c>
      <c r="G165" s="12">
        <v>3</v>
      </c>
      <c r="H165" s="92">
        <v>1</v>
      </c>
      <c r="I165" s="13">
        <v>1</v>
      </c>
      <c r="J165" s="93">
        <f t="shared" si="8"/>
        <v>15</v>
      </c>
      <c r="K165" s="94">
        <v>15</v>
      </c>
      <c r="L165" s="93">
        <v>0</v>
      </c>
      <c r="M165" s="93">
        <v>0</v>
      </c>
      <c r="N165" s="93">
        <v>0</v>
      </c>
      <c r="O165" s="93">
        <v>0</v>
      </c>
    </row>
    <row r="166" spans="1:15" s="14" customFormat="1" ht="31.5">
      <c r="A166" s="2">
        <v>3</v>
      </c>
      <c r="B166" s="1" t="s">
        <v>72</v>
      </c>
      <c r="C166" s="53" t="s">
        <v>173</v>
      </c>
      <c r="D166" s="2" t="s">
        <v>6</v>
      </c>
      <c r="E166" s="2" t="s">
        <v>194</v>
      </c>
      <c r="F166" s="2" t="s">
        <v>110</v>
      </c>
      <c r="G166" s="12">
        <v>1</v>
      </c>
      <c r="H166" s="92">
        <v>1</v>
      </c>
      <c r="I166" s="13">
        <v>1</v>
      </c>
      <c r="J166" s="93">
        <f t="shared" si="8"/>
        <v>15</v>
      </c>
      <c r="K166" s="94">
        <v>15</v>
      </c>
      <c r="L166" s="93">
        <v>0</v>
      </c>
      <c r="M166" s="93">
        <v>0</v>
      </c>
      <c r="N166" s="93">
        <v>0</v>
      </c>
      <c r="O166" s="93">
        <v>0</v>
      </c>
    </row>
    <row r="167" spans="1:15" s="14" customFormat="1" ht="15.75">
      <c r="A167" s="2"/>
      <c r="B167" s="1"/>
      <c r="C167" s="2"/>
      <c r="D167" s="2"/>
      <c r="E167" s="2"/>
      <c r="F167" s="2"/>
      <c r="G167" s="12"/>
      <c r="H167" s="92"/>
      <c r="I167" s="20" t="s">
        <v>97</v>
      </c>
      <c r="J167" s="17">
        <f>SUM(J164:J166)</f>
        <v>45</v>
      </c>
      <c r="K167" s="17">
        <f>SUM(K164:K166)</f>
        <v>45</v>
      </c>
      <c r="L167" s="93"/>
      <c r="M167" s="93"/>
      <c r="N167" s="93"/>
      <c r="O167" s="93"/>
    </row>
    <row r="168" spans="1:15" s="14" customFormat="1" ht="15.75">
      <c r="A168" s="2"/>
      <c r="B168" s="1"/>
      <c r="C168" s="2"/>
      <c r="D168" s="2"/>
      <c r="E168" s="2"/>
      <c r="F168" s="2"/>
      <c r="G168" s="12"/>
      <c r="H168" s="92"/>
      <c r="I168" s="13"/>
      <c r="J168" s="93"/>
      <c r="K168" s="94"/>
      <c r="L168" s="93"/>
      <c r="M168" s="93"/>
      <c r="N168" s="93"/>
      <c r="O168" s="93"/>
    </row>
    <row r="169" spans="1:15" s="14" customFormat="1" ht="15.75">
      <c r="A169" s="2"/>
      <c r="B169" s="1"/>
      <c r="C169" s="2"/>
      <c r="D169" s="2"/>
      <c r="E169" s="2"/>
      <c r="F169" s="2"/>
      <c r="G169" s="12"/>
      <c r="H169" s="92"/>
      <c r="I169" s="13"/>
      <c r="J169" s="93"/>
      <c r="K169" s="94"/>
      <c r="L169" s="93"/>
      <c r="M169" s="93"/>
      <c r="N169" s="93"/>
      <c r="O169" s="93"/>
    </row>
    <row r="170" spans="1:15" s="14" customFormat="1" ht="31.5">
      <c r="A170" s="2">
        <v>1</v>
      </c>
      <c r="B170" s="1" t="s">
        <v>73</v>
      </c>
      <c r="C170" s="75" t="s">
        <v>304</v>
      </c>
      <c r="D170" s="2" t="s">
        <v>6</v>
      </c>
      <c r="E170" s="75" t="s">
        <v>29</v>
      </c>
      <c r="F170" s="2" t="s">
        <v>108</v>
      </c>
      <c r="G170" s="12">
        <v>3</v>
      </c>
      <c r="H170" s="92">
        <v>1</v>
      </c>
      <c r="I170" s="13">
        <v>1</v>
      </c>
      <c r="J170" s="93">
        <f t="shared" si="8"/>
        <v>15</v>
      </c>
      <c r="K170" s="94">
        <v>15</v>
      </c>
      <c r="L170" s="93">
        <v>0</v>
      </c>
      <c r="M170" s="93">
        <v>0</v>
      </c>
      <c r="N170" s="93">
        <v>0</v>
      </c>
      <c r="O170" s="93">
        <v>0</v>
      </c>
    </row>
    <row r="171" spans="1:15" s="14" customFormat="1" ht="15.75">
      <c r="A171" s="2"/>
      <c r="B171" s="1"/>
      <c r="C171" s="2"/>
      <c r="D171" s="2"/>
      <c r="E171" s="2"/>
      <c r="F171" s="2"/>
      <c r="G171" s="12"/>
      <c r="H171" s="92"/>
      <c r="I171" s="20" t="s">
        <v>97</v>
      </c>
      <c r="J171" s="20"/>
      <c r="K171" s="17">
        <v>15</v>
      </c>
      <c r="L171" s="93"/>
      <c r="M171" s="93"/>
      <c r="N171" s="93"/>
      <c r="O171" s="93"/>
    </row>
    <row r="172" spans="1:15" s="14" customFormat="1" ht="15.75">
      <c r="A172" s="2"/>
      <c r="B172" s="1"/>
      <c r="C172" s="2"/>
      <c r="D172" s="2"/>
      <c r="E172" s="2"/>
      <c r="F172" s="2"/>
      <c r="G172" s="12"/>
      <c r="H172" s="92"/>
      <c r="I172" s="13"/>
      <c r="J172" s="93"/>
      <c r="K172" s="94"/>
      <c r="L172" s="93"/>
      <c r="M172" s="93"/>
      <c r="N172" s="93"/>
      <c r="O172" s="93"/>
    </row>
    <row r="173" spans="1:15" s="14" customFormat="1" ht="15.75">
      <c r="A173" s="2"/>
      <c r="B173" s="1"/>
      <c r="C173" s="2"/>
      <c r="D173" s="2"/>
      <c r="E173" s="2"/>
      <c r="F173" s="2"/>
      <c r="G173" s="12"/>
      <c r="H173" s="92"/>
      <c r="I173" s="20"/>
      <c r="J173" s="17"/>
      <c r="K173" s="16"/>
      <c r="L173" s="93"/>
      <c r="M173" s="93"/>
      <c r="N173" s="93"/>
      <c r="O173" s="93"/>
    </row>
    <row r="174" spans="1:15" s="14" customFormat="1" ht="15.75">
      <c r="A174" s="2">
        <v>1</v>
      </c>
      <c r="B174" s="1" t="s">
        <v>140</v>
      </c>
      <c r="C174" s="75" t="s">
        <v>305</v>
      </c>
      <c r="D174" s="2" t="s">
        <v>6</v>
      </c>
      <c r="E174" s="2" t="s">
        <v>202</v>
      </c>
      <c r="F174" s="2" t="s">
        <v>106</v>
      </c>
      <c r="G174" s="12">
        <v>1</v>
      </c>
      <c r="H174" s="92">
        <v>1</v>
      </c>
      <c r="I174" s="13">
        <v>1</v>
      </c>
      <c r="J174" s="93">
        <f t="shared" si="8"/>
        <v>15</v>
      </c>
      <c r="K174" s="94">
        <v>15</v>
      </c>
      <c r="L174" s="93">
        <v>0</v>
      </c>
      <c r="M174" s="93">
        <v>0</v>
      </c>
      <c r="N174" s="93">
        <v>0</v>
      </c>
      <c r="O174" s="93">
        <v>0</v>
      </c>
    </row>
    <row r="175" spans="1:15" s="14" customFormat="1" ht="15.75">
      <c r="A175" s="2">
        <v>1</v>
      </c>
      <c r="B175" s="1" t="s">
        <v>141</v>
      </c>
      <c r="C175" s="2" t="s">
        <v>345</v>
      </c>
      <c r="D175" s="2" t="s">
        <v>6</v>
      </c>
      <c r="E175" s="2" t="s">
        <v>346</v>
      </c>
      <c r="F175" s="2" t="s">
        <v>108</v>
      </c>
      <c r="G175" s="12">
        <v>1</v>
      </c>
      <c r="H175" s="92">
        <v>1</v>
      </c>
      <c r="I175" s="13">
        <v>1</v>
      </c>
      <c r="J175" s="93">
        <f t="shared" si="8"/>
        <v>15</v>
      </c>
      <c r="K175" s="94">
        <v>15</v>
      </c>
      <c r="L175" s="93">
        <v>0</v>
      </c>
      <c r="M175" s="93">
        <v>0</v>
      </c>
      <c r="N175" s="93">
        <v>0</v>
      </c>
      <c r="O175" s="93">
        <v>0</v>
      </c>
    </row>
    <row r="176" spans="1:15" s="14" customFormat="1" ht="31.5">
      <c r="A176" s="2">
        <v>1</v>
      </c>
      <c r="B176" s="1" t="s">
        <v>142</v>
      </c>
      <c r="C176" s="2" t="s">
        <v>276</v>
      </c>
      <c r="D176" s="2" t="s">
        <v>6</v>
      </c>
      <c r="E176" s="2" t="s">
        <v>277</v>
      </c>
      <c r="F176" s="2" t="s">
        <v>111</v>
      </c>
      <c r="G176" s="12">
        <v>2</v>
      </c>
      <c r="H176" s="92">
        <v>1</v>
      </c>
      <c r="I176" s="13">
        <v>1</v>
      </c>
      <c r="J176" s="93">
        <f t="shared" ref="J176" si="9">IF(I176=1,15,IF(I176=2,12,IF(I176=3,10)))</f>
        <v>15</v>
      </c>
      <c r="K176" s="94">
        <v>15</v>
      </c>
      <c r="L176" s="93">
        <v>0</v>
      </c>
      <c r="M176" s="93">
        <v>0</v>
      </c>
      <c r="N176" s="93">
        <v>0</v>
      </c>
      <c r="O176" s="93">
        <v>0</v>
      </c>
    </row>
    <row r="177" spans="1:15" s="14" customFormat="1" ht="15.75">
      <c r="A177" s="2">
        <v>1</v>
      </c>
      <c r="B177" s="1" t="s">
        <v>142</v>
      </c>
      <c r="C177" s="75" t="s">
        <v>306</v>
      </c>
      <c r="D177" s="2" t="s">
        <v>6</v>
      </c>
      <c r="E177" s="2" t="s">
        <v>207</v>
      </c>
      <c r="F177" s="2" t="s">
        <v>110</v>
      </c>
      <c r="G177" s="12">
        <v>1</v>
      </c>
      <c r="H177" s="92">
        <v>1</v>
      </c>
      <c r="I177" s="13">
        <v>1</v>
      </c>
      <c r="J177" s="93">
        <f t="shared" si="8"/>
        <v>15</v>
      </c>
      <c r="K177" s="94">
        <v>15</v>
      </c>
      <c r="L177" s="93">
        <v>0</v>
      </c>
      <c r="M177" s="93">
        <v>0</v>
      </c>
      <c r="N177" s="93">
        <v>0</v>
      </c>
      <c r="O177" s="93">
        <v>0</v>
      </c>
    </row>
    <row r="178" spans="1:15" s="14" customFormat="1" ht="15.75">
      <c r="A178" s="2">
        <v>1</v>
      </c>
      <c r="B178" s="1" t="s">
        <v>143</v>
      </c>
      <c r="C178" s="2" t="s">
        <v>150</v>
      </c>
      <c r="D178" s="2" t="s">
        <v>6</v>
      </c>
      <c r="E178" s="2" t="s">
        <v>151</v>
      </c>
      <c r="F178" s="2" t="s">
        <v>108</v>
      </c>
      <c r="G178" s="12">
        <v>1</v>
      </c>
      <c r="H178" s="92">
        <v>1</v>
      </c>
      <c r="I178" s="13">
        <v>1</v>
      </c>
      <c r="J178" s="93">
        <f t="shared" si="8"/>
        <v>15</v>
      </c>
      <c r="K178" s="94">
        <v>15</v>
      </c>
      <c r="L178" s="93">
        <v>0</v>
      </c>
      <c r="M178" s="93">
        <v>0</v>
      </c>
      <c r="N178" s="93">
        <v>0</v>
      </c>
      <c r="O178" s="93">
        <v>0</v>
      </c>
    </row>
    <row r="179" spans="1:15" s="14" customFormat="1" ht="15.75">
      <c r="A179" s="2"/>
      <c r="B179" s="1"/>
      <c r="C179" s="2"/>
      <c r="D179" s="2"/>
      <c r="E179" s="2"/>
      <c r="F179" s="2"/>
      <c r="G179" s="12"/>
      <c r="H179" s="92"/>
      <c r="I179" s="20" t="s">
        <v>97</v>
      </c>
      <c r="J179" s="17">
        <f>SUM(J178:J178)</f>
        <v>15</v>
      </c>
      <c r="K179" s="17">
        <f>SUM(K174:K178)</f>
        <v>75</v>
      </c>
      <c r="L179" s="93"/>
      <c r="M179" s="93"/>
      <c r="N179" s="93"/>
      <c r="O179" s="93"/>
    </row>
    <row r="180" spans="1:15" s="14" customFormat="1" ht="15.75">
      <c r="A180" s="2"/>
      <c r="B180" s="1"/>
      <c r="C180" s="2"/>
      <c r="D180" s="2"/>
      <c r="E180" s="2"/>
      <c r="F180" s="2"/>
      <c r="G180" s="12"/>
      <c r="H180" s="92"/>
      <c r="I180" s="13"/>
      <c r="J180" s="93"/>
      <c r="K180" s="94"/>
      <c r="L180" s="93"/>
      <c r="M180" s="93"/>
      <c r="N180" s="93"/>
      <c r="O180" s="93"/>
    </row>
    <row r="181" spans="1:15" s="14" customFormat="1" ht="31.5">
      <c r="A181" s="2">
        <v>1</v>
      </c>
      <c r="B181" s="1" t="s">
        <v>210</v>
      </c>
      <c r="C181" s="2" t="s">
        <v>125</v>
      </c>
      <c r="D181" s="2" t="s">
        <v>6</v>
      </c>
      <c r="E181" s="2" t="s">
        <v>123</v>
      </c>
      <c r="F181" s="2" t="s">
        <v>111</v>
      </c>
      <c r="G181" s="101">
        <v>3</v>
      </c>
      <c r="H181" s="92">
        <v>1</v>
      </c>
      <c r="I181" s="13">
        <v>2</v>
      </c>
      <c r="J181" s="93">
        <f t="shared" si="8"/>
        <v>12</v>
      </c>
      <c r="K181" s="94">
        <v>15</v>
      </c>
      <c r="L181" s="93">
        <v>0</v>
      </c>
      <c r="M181" s="93">
        <v>0</v>
      </c>
      <c r="N181" s="93">
        <v>0</v>
      </c>
      <c r="O181" s="93">
        <v>0</v>
      </c>
    </row>
    <row r="182" spans="1:15" s="14" customFormat="1" ht="31.5">
      <c r="A182" s="2">
        <v>2</v>
      </c>
      <c r="B182" s="1" t="s">
        <v>210</v>
      </c>
      <c r="C182" s="2" t="s">
        <v>125</v>
      </c>
      <c r="D182" s="2" t="s">
        <v>6</v>
      </c>
      <c r="E182" s="2" t="s">
        <v>122</v>
      </c>
      <c r="F182" s="2" t="s">
        <v>111</v>
      </c>
      <c r="G182" s="101">
        <v>3</v>
      </c>
      <c r="H182" s="92">
        <v>1</v>
      </c>
      <c r="I182" s="13">
        <v>2</v>
      </c>
      <c r="J182" s="93">
        <f t="shared" si="8"/>
        <v>12</v>
      </c>
      <c r="K182" s="94">
        <v>15</v>
      </c>
      <c r="L182" s="93">
        <v>0</v>
      </c>
      <c r="M182" s="93">
        <v>0</v>
      </c>
      <c r="N182" s="93">
        <v>0</v>
      </c>
      <c r="O182" s="93">
        <v>0</v>
      </c>
    </row>
    <row r="183" spans="1:15" s="14" customFormat="1" ht="31.5">
      <c r="A183" s="2">
        <v>3</v>
      </c>
      <c r="B183" s="1" t="s">
        <v>210</v>
      </c>
      <c r="C183" s="2" t="s">
        <v>125</v>
      </c>
      <c r="D183" s="2" t="s">
        <v>6</v>
      </c>
      <c r="E183" s="2" t="s">
        <v>121</v>
      </c>
      <c r="F183" s="2" t="s">
        <v>111</v>
      </c>
      <c r="G183" s="101">
        <v>3</v>
      </c>
      <c r="H183" s="92">
        <v>1</v>
      </c>
      <c r="I183" s="13">
        <v>2</v>
      </c>
      <c r="J183" s="93">
        <f t="shared" si="8"/>
        <v>12</v>
      </c>
      <c r="K183" s="94">
        <v>15</v>
      </c>
      <c r="L183" s="93">
        <v>0</v>
      </c>
      <c r="M183" s="93">
        <v>0</v>
      </c>
      <c r="N183" s="93">
        <v>0</v>
      </c>
      <c r="O183" s="93">
        <v>0</v>
      </c>
    </row>
    <row r="184" spans="1:15" s="14" customFormat="1" ht="15.75">
      <c r="A184" s="2"/>
      <c r="B184" s="1"/>
      <c r="C184" s="2"/>
      <c r="D184" s="2"/>
      <c r="E184" s="2"/>
      <c r="F184" s="2"/>
      <c r="G184" s="101"/>
      <c r="H184" s="92"/>
      <c r="I184" s="20" t="s">
        <v>97</v>
      </c>
      <c r="J184" s="17">
        <f>SUM(J181:J183)</f>
        <v>36</v>
      </c>
      <c r="K184" s="17">
        <f>SUM(K181:K183)</f>
        <v>45</v>
      </c>
      <c r="L184" s="93"/>
      <c r="M184" s="93"/>
      <c r="N184" s="93"/>
      <c r="O184" s="93"/>
    </row>
    <row r="185" spans="1:15" s="14" customFormat="1" ht="15.75">
      <c r="A185" s="2"/>
      <c r="B185" s="1"/>
      <c r="C185" s="2"/>
      <c r="D185" s="2"/>
      <c r="E185" s="2"/>
      <c r="F185" s="2"/>
      <c r="G185" s="101"/>
      <c r="H185" s="92"/>
      <c r="I185" s="13"/>
      <c r="J185" s="93"/>
      <c r="K185" s="94"/>
      <c r="L185" s="93"/>
      <c r="M185" s="93"/>
      <c r="N185" s="93"/>
      <c r="O185" s="93"/>
    </row>
    <row r="186" spans="1:15" s="14" customFormat="1" ht="31.5">
      <c r="A186" s="2">
        <v>1</v>
      </c>
      <c r="B186" s="1" t="s">
        <v>210</v>
      </c>
      <c r="C186" s="75" t="s">
        <v>167</v>
      </c>
      <c r="D186" s="2" t="s">
        <v>20</v>
      </c>
      <c r="E186" s="2" t="s">
        <v>79</v>
      </c>
      <c r="F186" s="2" t="s">
        <v>106</v>
      </c>
      <c r="G186" s="101">
        <v>3</v>
      </c>
      <c r="H186" s="92">
        <v>2</v>
      </c>
      <c r="I186" s="13">
        <v>2</v>
      </c>
      <c r="J186" s="93">
        <f t="shared" si="8"/>
        <v>12</v>
      </c>
      <c r="K186" s="94">
        <v>15</v>
      </c>
      <c r="L186" s="93">
        <v>0</v>
      </c>
      <c r="M186" s="93">
        <v>0</v>
      </c>
      <c r="N186" s="93">
        <v>0</v>
      </c>
      <c r="O186" s="93">
        <v>0</v>
      </c>
    </row>
    <row r="187" spans="1:15" s="14" customFormat="1" ht="31.5">
      <c r="A187" s="2">
        <v>2</v>
      </c>
      <c r="B187" s="1" t="s">
        <v>210</v>
      </c>
      <c r="C187" s="75" t="s">
        <v>167</v>
      </c>
      <c r="D187" s="2" t="s">
        <v>20</v>
      </c>
      <c r="E187" s="2" t="s">
        <v>80</v>
      </c>
      <c r="F187" s="2" t="s">
        <v>106</v>
      </c>
      <c r="G187" s="101">
        <v>3</v>
      </c>
      <c r="H187" s="92">
        <v>2</v>
      </c>
      <c r="I187" s="13">
        <v>2</v>
      </c>
      <c r="J187" s="93">
        <f t="shared" si="8"/>
        <v>12</v>
      </c>
      <c r="K187" s="94">
        <v>15</v>
      </c>
      <c r="L187" s="93">
        <v>0</v>
      </c>
      <c r="M187" s="93">
        <v>0</v>
      </c>
      <c r="N187" s="93">
        <v>0</v>
      </c>
      <c r="O187" s="93">
        <v>0</v>
      </c>
    </row>
    <row r="188" spans="1:15" s="14" customFormat="1" ht="31.5">
      <c r="A188" s="2">
        <v>3</v>
      </c>
      <c r="B188" s="1" t="s">
        <v>210</v>
      </c>
      <c r="C188" s="75" t="s">
        <v>167</v>
      </c>
      <c r="D188" s="2" t="s">
        <v>20</v>
      </c>
      <c r="E188" s="2" t="s">
        <v>81</v>
      </c>
      <c r="F188" s="2" t="s">
        <v>106</v>
      </c>
      <c r="G188" s="101">
        <v>3</v>
      </c>
      <c r="H188" s="92">
        <v>2</v>
      </c>
      <c r="I188" s="13">
        <v>2</v>
      </c>
      <c r="J188" s="93">
        <f t="shared" ref="J188" si="10">IF(I188=1,15,IF(I188=2,12,IF(I188=3,10)))</f>
        <v>12</v>
      </c>
      <c r="K188" s="94">
        <v>15</v>
      </c>
      <c r="L188" s="93">
        <v>0</v>
      </c>
      <c r="M188" s="93">
        <v>0</v>
      </c>
      <c r="N188" s="93">
        <v>0</v>
      </c>
      <c r="O188" s="93">
        <v>0</v>
      </c>
    </row>
    <row r="189" spans="1:15" ht="15.75">
      <c r="A189" s="6"/>
      <c r="B189" s="7"/>
      <c r="C189" s="8"/>
      <c r="D189" s="6"/>
      <c r="E189" s="8"/>
      <c r="F189" s="8"/>
      <c r="G189" s="102"/>
      <c r="H189" s="103"/>
      <c r="I189" s="15" t="s">
        <v>97</v>
      </c>
      <c r="J189" s="5">
        <f>SUM(J186:J188)</f>
        <v>36</v>
      </c>
      <c r="K189" s="5">
        <f>SUM(K186:K188)</f>
        <v>45</v>
      </c>
      <c r="L189" s="104"/>
      <c r="M189" s="104"/>
      <c r="N189" s="104"/>
      <c r="O189" s="104"/>
    </row>
  </sheetData>
  <phoneticPr fontId="4" type="noConversion"/>
  <pageMargins left="0.26" right="0.3" top="0.11" bottom="0.16" header="0.11" footer="0.16"/>
  <pageSetup paperSize="9" scale="70" orientation="portrait" verticalDpi="300" r:id="rId1"/>
  <headerFooter alignWithMargins="0"/>
  <rowBreaks count="1" manualBreakCount="1">
    <brk id="144" max="10" man="1"/>
  </rowBreaks>
</worksheet>
</file>

<file path=xl/worksheets/sheet2.xml><?xml version="1.0" encoding="utf-8"?>
<worksheet xmlns="http://schemas.openxmlformats.org/spreadsheetml/2006/main" xmlns:r="http://schemas.openxmlformats.org/officeDocument/2006/relationships">
  <dimension ref="A1:M7"/>
  <sheetViews>
    <sheetView workbookViewId="0">
      <selection activeCell="E3" sqref="E3"/>
    </sheetView>
  </sheetViews>
  <sheetFormatPr defaultRowHeight="12.75"/>
  <cols>
    <col min="1" max="1" width="10.85546875" customWidth="1"/>
    <col min="5" max="5" width="15.28515625" customWidth="1"/>
  </cols>
  <sheetData>
    <row r="1" spans="1:13">
      <c r="A1" s="4" t="s">
        <v>105</v>
      </c>
    </row>
    <row r="2" spans="1:13">
      <c r="A2" t="s">
        <v>104</v>
      </c>
      <c r="D2" s="9" t="s">
        <v>107</v>
      </c>
      <c r="E2" s="9" t="s">
        <v>138</v>
      </c>
      <c r="F2" s="9" t="s">
        <v>113</v>
      </c>
      <c r="G2" s="9" t="s">
        <v>134</v>
      </c>
      <c r="H2" s="9" t="s">
        <v>135</v>
      </c>
      <c r="I2" s="9" t="s">
        <v>136</v>
      </c>
      <c r="J2" s="9" t="s">
        <v>114</v>
      </c>
      <c r="K2" s="9" t="s">
        <v>137</v>
      </c>
      <c r="L2" s="9" t="s">
        <v>116</v>
      </c>
      <c r="M2" s="9" t="s">
        <v>97</v>
      </c>
    </row>
    <row r="3" spans="1:13">
      <c r="A3" t="s">
        <v>99</v>
      </c>
      <c r="D3" s="10" t="s">
        <v>87</v>
      </c>
      <c r="E3" s="11" t="e">
        <f>COUNTIF(#REF!,"Т1")</f>
        <v>#REF!</v>
      </c>
      <c r="F3" s="11" t="e">
        <f>COUNTIF(#REF!,"Е1")</f>
        <v>#REF!</v>
      </c>
      <c r="G3" s="11" t="e">
        <f>COUNTIF(#REF!,"Ф1")</f>
        <v>#REF!</v>
      </c>
      <c r="H3" s="11" t="e">
        <f>COUNTIF(#REF!,"Х1")</f>
        <v>#REF!</v>
      </c>
      <c r="I3" s="11" t="e">
        <f>COUNTIF(#REF!,"ТК1")</f>
        <v>#REF!</v>
      </c>
      <c r="J3" s="11" t="e">
        <f>COUNTIF(#REF!,"СП1")</f>
        <v>#REF!</v>
      </c>
      <c r="K3" s="11" t="e">
        <f>COUNTIF(#REF!,"ЭБ1")</f>
        <v>#REF!</v>
      </c>
      <c r="L3" s="11" t="e">
        <f>COUNTIF(#REF!,"ВП1")</f>
        <v>#REF!</v>
      </c>
      <c r="M3" s="9" t="e">
        <f>SUM(E3:L3)</f>
        <v>#REF!</v>
      </c>
    </row>
    <row r="4" spans="1:13">
      <c r="A4" t="s">
        <v>100</v>
      </c>
      <c r="D4" s="10" t="s">
        <v>88</v>
      </c>
      <c r="E4" s="11" t="e">
        <f>COUNTIF(#REF!,"Т2")</f>
        <v>#REF!</v>
      </c>
      <c r="F4" s="11" t="e">
        <f>COUNTIF(#REF!,"Е2")</f>
        <v>#REF!</v>
      </c>
      <c r="G4" s="11" t="e">
        <f>COUNTIF(#REF!,"Ф2")</f>
        <v>#REF!</v>
      </c>
      <c r="H4" s="11" t="e">
        <f>COUNTIF(#REF!,"Х2")</f>
        <v>#REF!</v>
      </c>
      <c r="I4" s="11" t="e">
        <f>COUNTIF(#REF!,"ТК2")</f>
        <v>#REF!</v>
      </c>
      <c r="J4" s="11" t="e">
        <f>COUNTIF(#REF!,"СП2")</f>
        <v>#REF!</v>
      </c>
      <c r="K4" s="11" t="e">
        <f>COUNTIF(#REF!,"ЭБ2")</f>
        <v>#REF!</v>
      </c>
      <c r="L4" s="11" t="e">
        <f>COUNTIF(#REF!,"ВП2")</f>
        <v>#REF!</v>
      </c>
      <c r="M4" s="9" t="e">
        <f>SUM(E4:L4)</f>
        <v>#REF!</v>
      </c>
    </row>
    <row r="5" spans="1:13">
      <c r="A5" t="s">
        <v>101</v>
      </c>
      <c r="D5" s="10" t="s">
        <v>89</v>
      </c>
      <c r="E5" s="11" t="e">
        <f>COUNTIF(#REF!,"Т3")</f>
        <v>#REF!</v>
      </c>
      <c r="F5" s="11" t="e">
        <f>COUNTIF(#REF!,"Е3")</f>
        <v>#REF!</v>
      </c>
      <c r="G5" s="11" t="e">
        <f>COUNTIF(#REF!,"Ф3")</f>
        <v>#REF!</v>
      </c>
      <c r="H5" s="11" t="e">
        <f>COUNTIF(#REF!,"Х3")</f>
        <v>#REF!</v>
      </c>
      <c r="I5" s="11" t="e">
        <f>COUNTIF(#REF!,"ТК3")</f>
        <v>#REF!</v>
      </c>
      <c r="J5" s="11" t="e">
        <f>COUNTIF(#REF!,"СП3")</f>
        <v>#REF!</v>
      </c>
      <c r="K5" s="11" t="e">
        <f>COUNTIF(#REF!,"ЭБ3")</f>
        <v>#REF!</v>
      </c>
      <c r="L5" s="11" t="e">
        <f>COUNTIF(#REF!,"ВП3")</f>
        <v>#REF!</v>
      </c>
      <c r="M5" s="9" t="e">
        <f>SUM(E5:L5)</f>
        <v>#REF!</v>
      </c>
    </row>
    <row r="6" spans="1:13">
      <c r="A6" t="s">
        <v>102</v>
      </c>
      <c r="D6" s="9" t="s">
        <v>118</v>
      </c>
      <c r="E6" s="9" t="e">
        <f t="shared" ref="E6:L6" si="0">SUM(E3:E5)</f>
        <v>#REF!</v>
      </c>
      <c r="F6" s="9" t="e">
        <f t="shared" si="0"/>
        <v>#REF!</v>
      </c>
      <c r="G6" s="9" t="e">
        <f t="shared" si="0"/>
        <v>#REF!</v>
      </c>
      <c r="H6" s="9" t="e">
        <f t="shared" si="0"/>
        <v>#REF!</v>
      </c>
      <c r="I6" s="9" t="e">
        <f t="shared" si="0"/>
        <v>#REF!</v>
      </c>
      <c r="J6" s="9" t="e">
        <f t="shared" si="0"/>
        <v>#REF!</v>
      </c>
      <c r="K6" s="9" t="e">
        <f t="shared" si="0"/>
        <v>#REF!</v>
      </c>
      <c r="L6" s="9" t="e">
        <f t="shared" si="0"/>
        <v>#REF!</v>
      </c>
      <c r="M6" s="9" t="e">
        <f>SUM(E6:L6)</f>
        <v>#REF!</v>
      </c>
    </row>
    <row r="7" spans="1:13">
      <c r="A7" t="s">
        <v>103</v>
      </c>
    </row>
  </sheetData>
  <phoneticPr fontId="4" type="noConversion"/>
  <pageMargins left="0.75" right="0.75" top="1" bottom="1" header="0.5" footer="0.5"/>
  <headerFooter alignWithMargins="0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>
  <dimension ref="A1:B136"/>
  <sheetViews>
    <sheetView topLeftCell="A130" workbookViewId="0">
      <selection activeCell="A136" sqref="A136"/>
    </sheetView>
  </sheetViews>
  <sheetFormatPr defaultRowHeight="12.75"/>
  <sheetData>
    <row r="1" spans="1:2" ht="47.25">
      <c r="A1" s="36" t="s">
        <v>228</v>
      </c>
      <c r="B1" s="36" t="s">
        <v>108</v>
      </c>
    </row>
    <row r="2" spans="1:2" ht="31.5">
      <c r="A2" s="36" t="s">
        <v>171</v>
      </c>
      <c r="B2" s="36" t="s">
        <v>110</v>
      </c>
    </row>
    <row r="3" spans="1:2" ht="31.5">
      <c r="A3" s="36" t="s">
        <v>224</v>
      </c>
      <c r="B3" s="36" t="s">
        <v>110</v>
      </c>
    </row>
    <row r="4" spans="1:2" ht="31.5">
      <c r="A4" s="24" t="s">
        <v>92</v>
      </c>
      <c r="B4" s="24" t="s">
        <v>112</v>
      </c>
    </row>
    <row r="5" spans="1:2" ht="31.5">
      <c r="A5" s="24" t="s">
        <v>229</v>
      </c>
      <c r="B5" s="24" t="s">
        <v>106</v>
      </c>
    </row>
    <row r="6" spans="1:2" ht="45">
      <c r="A6" s="25" t="s">
        <v>176</v>
      </c>
      <c r="B6" s="25" t="s">
        <v>106</v>
      </c>
    </row>
    <row r="7" spans="1:2" ht="45">
      <c r="A7" s="25" t="s">
        <v>148</v>
      </c>
      <c r="B7" s="25" t="s">
        <v>106</v>
      </c>
    </row>
    <row r="8" spans="1:2" ht="31.5">
      <c r="A8" s="24" t="s">
        <v>171</v>
      </c>
      <c r="B8" s="24" t="s">
        <v>110</v>
      </c>
    </row>
    <row r="9" spans="1:2" ht="15.75">
      <c r="A9" s="24" t="s">
        <v>230</v>
      </c>
      <c r="B9" s="24" t="s">
        <v>109</v>
      </c>
    </row>
    <row r="10" spans="1:2" ht="31.5">
      <c r="A10" s="24" t="s">
        <v>231</v>
      </c>
      <c r="B10" s="24" t="s">
        <v>109</v>
      </c>
    </row>
    <row r="11" spans="1:2" ht="31.5">
      <c r="A11" s="24" t="s">
        <v>92</v>
      </c>
      <c r="B11" s="24" t="s">
        <v>112</v>
      </c>
    </row>
    <row r="12" spans="1:2" ht="47.25">
      <c r="A12" s="24" t="s">
        <v>232</v>
      </c>
      <c r="B12" s="24" t="s">
        <v>108</v>
      </c>
    </row>
    <row r="13" spans="1:2" ht="15.75">
      <c r="A13" s="36" t="s">
        <v>233</v>
      </c>
      <c r="B13" s="36" t="s">
        <v>112</v>
      </c>
    </row>
    <row r="14" spans="1:2" ht="47.25">
      <c r="A14" s="24" t="s">
        <v>234</v>
      </c>
      <c r="B14" s="24" t="s">
        <v>108</v>
      </c>
    </row>
    <row r="15" spans="1:2" ht="15.75">
      <c r="A15" s="24" t="s">
        <v>29</v>
      </c>
      <c r="B15" s="24" t="s">
        <v>108</v>
      </c>
    </row>
    <row r="16" spans="1:2" ht="47.25">
      <c r="A16" s="24" t="s">
        <v>154</v>
      </c>
      <c r="B16" s="24" t="s">
        <v>106</v>
      </c>
    </row>
    <row r="17" spans="1:2" ht="47.25">
      <c r="A17" s="24" t="s">
        <v>235</v>
      </c>
      <c r="B17" s="24" t="s">
        <v>112</v>
      </c>
    </row>
    <row r="18" spans="1:2" ht="31.5">
      <c r="A18" s="36" t="s">
        <v>171</v>
      </c>
      <c r="B18" s="36" t="s">
        <v>110</v>
      </c>
    </row>
    <row r="19" spans="1:2" ht="31.5">
      <c r="A19" s="24" t="s">
        <v>119</v>
      </c>
      <c r="B19" s="24" t="s">
        <v>111</v>
      </c>
    </row>
    <row r="20" spans="1:2" ht="31.5">
      <c r="A20" s="24" t="s">
        <v>130</v>
      </c>
      <c r="B20" s="26" t="s">
        <v>110</v>
      </c>
    </row>
    <row r="21" spans="1:2" ht="31.5">
      <c r="A21" s="24" t="s">
        <v>163</v>
      </c>
      <c r="B21" s="26" t="s">
        <v>108</v>
      </c>
    </row>
    <row r="22" spans="1:2" ht="31.5">
      <c r="A22" s="24" t="s">
        <v>129</v>
      </c>
      <c r="B22" s="26" t="s">
        <v>106</v>
      </c>
    </row>
    <row r="23" spans="1:2" ht="31.5">
      <c r="A23" s="30" t="s">
        <v>171</v>
      </c>
      <c r="B23" s="31" t="s">
        <v>110</v>
      </c>
    </row>
    <row r="24" spans="1:2" ht="31.5">
      <c r="A24" s="24" t="s">
        <v>236</v>
      </c>
      <c r="B24" s="24" t="s">
        <v>111</v>
      </c>
    </row>
    <row r="25" spans="1:2" ht="47.25">
      <c r="A25" s="24" t="s">
        <v>237</v>
      </c>
      <c r="B25" s="24" t="s">
        <v>115</v>
      </c>
    </row>
    <row r="26" spans="1:2" ht="31.5">
      <c r="A26" s="24" t="s">
        <v>129</v>
      </c>
      <c r="B26" s="24" t="s">
        <v>111</v>
      </c>
    </row>
    <row r="27" spans="1:2" ht="31.5">
      <c r="A27" s="24" t="s">
        <v>130</v>
      </c>
      <c r="B27" s="24" t="s">
        <v>110</v>
      </c>
    </row>
    <row r="28" spans="1:2" ht="47.25">
      <c r="A28" s="24" t="s">
        <v>227</v>
      </c>
      <c r="B28" s="24" t="s">
        <v>111</v>
      </c>
    </row>
    <row r="29" spans="1:2" ht="78.75">
      <c r="A29" s="24" t="s">
        <v>178</v>
      </c>
      <c r="B29" s="24" t="s">
        <v>108</v>
      </c>
    </row>
    <row r="30" spans="1:2" ht="30">
      <c r="A30" s="25" t="s">
        <v>169</v>
      </c>
      <c r="B30" s="25" t="s">
        <v>106</v>
      </c>
    </row>
    <row r="31" spans="1:2" ht="15.75">
      <c r="A31" s="24" t="s">
        <v>238</v>
      </c>
      <c r="B31" s="24" t="s">
        <v>108</v>
      </c>
    </row>
    <row r="32" spans="1:2" ht="31.5">
      <c r="A32" s="24" t="s">
        <v>126</v>
      </c>
      <c r="B32" s="24" t="s">
        <v>111</v>
      </c>
    </row>
    <row r="33" spans="1:2" ht="16.5" thickBot="1">
      <c r="A33" s="41" t="s">
        <v>29</v>
      </c>
      <c r="B33" s="41" t="s">
        <v>108</v>
      </c>
    </row>
    <row r="34" spans="1:2" ht="32.25" thickBot="1">
      <c r="A34" s="29" t="s">
        <v>93</v>
      </c>
      <c r="B34" s="29" t="s">
        <v>110</v>
      </c>
    </row>
    <row r="35" spans="1:2" ht="32.25" thickBot="1">
      <c r="A35" s="28" t="s">
        <v>129</v>
      </c>
      <c r="B35" s="28" t="s">
        <v>111</v>
      </c>
    </row>
    <row r="36" spans="1:2" ht="32.25" thickBot="1">
      <c r="A36" s="28" t="s">
        <v>215</v>
      </c>
      <c r="B36" s="28" t="s">
        <v>106</v>
      </c>
    </row>
    <row r="37" spans="1:2" ht="32.25" thickBot="1">
      <c r="A37" s="28" t="s">
        <v>130</v>
      </c>
      <c r="B37" s="28" t="s">
        <v>110</v>
      </c>
    </row>
    <row r="38" spans="1:2" ht="48" thickBot="1">
      <c r="A38" s="28" t="s">
        <v>96</v>
      </c>
      <c r="B38" s="28" t="s">
        <v>115</v>
      </c>
    </row>
    <row r="39" spans="1:2" ht="63.75" thickBot="1">
      <c r="A39" s="28" t="s">
        <v>160</v>
      </c>
      <c r="B39" s="28" t="s">
        <v>108</v>
      </c>
    </row>
    <row r="40" spans="1:2" ht="45.75" thickBot="1">
      <c r="A40" s="27" t="s">
        <v>176</v>
      </c>
      <c r="B40" s="27" t="s">
        <v>106</v>
      </c>
    </row>
    <row r="41" spans="1:2" ht="30.75" thickBot="1">
      <c r="A41" s="27" t="s">
        <v>169</v>
      </c>
      <c r="B41" s="27" t="s">
        <v>106</v>
      </c>
    </row>
    <row r="42" spans="1:2" ht="30">
      <c r="A42" s="38" t="s">
        <v>206</v>
      </c>
      <c r="B42" s="38" t="s">
        <v>110</v>
      </c>
    </row>
    <row r="43" spans="1:2" ht="63">
      <c r="A43" s="24" t="s">
        <v>239</v>
      </c>
      <c r="B43" s="24" t="s">
        <v>111</v>
      </c>
    </row>
    <row r="44" spans="1:2" ht="15.75">
      <c r="A44" s="24" t="s">
        <v>240</v>
      </c>
      <c r="B44" s="24" t="s">
        <v>117</v>
      </c>
    </row>
    <row r="45" spans="1:2" ht="31.5">
      <c r="A45" s="24" t="s">
        <v>130</v>
      </c>
      <c r="B45" s="24" t="s">
        <v>110</v>
      </c>
    </row>
    <row r="46" spans="1:2" ht="16.5" thickBot="1">
      <c r="A46" s="36" t="s">
        <v>222</v>
      </c>
      <c r="B46" s="36" t="s">
        <v>108</v>
      </c>
    </row>
    <row r="47" spans="1:2" ht="78.75">
      <c r="A47" s="32" t="s">
        <v>241</v>
      </c>
      <c r="B47" s="32" t="s">
        <v>106</v>
      </c>
    </row>
    <row r="48" spans="1:2" ht="45">
      <c r="A48" s="25" t="s">
        <v>242</v>
      </c>
      <c r="B48" s="33" t="s">
        <v>106</v>
      </c>
    </row>
    <row r="49" spans="1:2" ht="31.5">
      <c r="A49" s="24" t="s">
        <v>93</v>
      </c>
      <c r="B49" s="26" t="s">
        <v>110</v>
      </c>
    </row>
    <row r="50" spans="1:2" ht="31.5">
      <c r="A50" s="36" t="s">
        <v>130</v>
      </c>
      <c r="B50" s="37" t="s">
        <v>110</v>
      </c>
    </row>
    <row r="51" spans="1:2" ht="63">
      <c r="A51" s="36" t="s">
        <v>211</v>
      </c>
      <c r="B51" s="37" t="s">
        <v>108</v>
      </c>
    </row>
    <row r="52" spans="1:2" ht="47.25">
      <c r="A52" s="24" t="s">
        <v>243</v>
      </c>
      <c r="B52" s="26" t="s">
        <v>111</v>
      </c>
    </row>
    <row r="53" spans="1:2" ht="31.5">
      <c r="A53" s="24" t="s">
        <v>165</v>
      </c>
      <c r="B53" s="26" t="s">
        <v>111</v>
      </c>
    </row>
    <row r="54" spans="1:2" ht="47.25">
      <c r="A54" s="24" t="s">
        <v>156</v>
      </c>
      <c r="B54" s="26" t="s">
        <v>117</v>
      </c>
    </row>
    <row r="55" spans="1:2" ht="78.75">
      <c r="A55" s="39" t="s">
        <v>217</v>
      </c>
      <c r="B55" s="40" t="s">
        <v>108</v>
      </c>
    </row>
    <row r="56" spans="1:2" ht="47.25">
      <c r="A56" s="39" t="s">
        <v>219</v>
      </c>
      <c r="B56" s="40" t="s">
        <v>112</v>
      </c>
    </row>
    <row r="57" spans="1:2" ht="31.5">
      <c r="A57" s="24" t="s">
        <v>244</v>
      </c>
      <c r="B57" s="26" t="s">
        <v>109</v>
      </c>
    </row>
    <row r="58" spans="1:2" ht="31.5">
      <c r="A58" s="24" t="s">
        <v>245</v>
      </c>
      <c r="B58" s="26" t="s">
        <v>117</v>
      </c>
    </row>
    <row r="59" spans="1:2" ht="31.5">
      <c r="A59" s="24" t="s">
        <v>246</v>
      </c>
      <c r="B59" s="26" t="s">
        <v>115</v>
      </c>
    </row>
    <row r="60" spans="1:2" ht="31.5">
      <c r="A60" s="24" t="s">
        <v>129</v>
      </c>
      <c r="B60" s="26" t="s">
        <v>106</v>
      </c>
    </row>
    <row r="61" spans="1:2" ht="47.25">
      <c r="A61" s="24" t="s">
        <v>247</v>
      </c>
      <c r="B61" s="26" t="s">
        <v>117</v>
      </c>
    </row>
    <row r="62" spans="1:2" ht="31.5">
      <c r="A62" s="24" t="s">
        <v>248</v>
      </c>
      <c r="B62" s="26" t="s">
        <v>108</v>
      </c>
    </row>
    <row r="63" spans="1:2" ht="63">
      <c r="A63" s="36" t="s">
        <v>249</v>
      </c>
      <c r="B63" s="37" t="s">
        <v>108</v>
      </c>
    </row>
    <row r="64" spans="1:2" ht="63">
      <c r="A64" s="24" t="s">
        <v>200</v>
      </c>
      <c r="B64" s="26" t="s">
        <v>108</v>
      </c>
    </row>
    <row r="65" spans="1:2" ht="31.5">
      <c r="A65" s="36" t="s">
        <v>215</v>
      </c>
      <c r="B65" s="37" t="s">
        <v>106</v>
      </c>
    </row>
    <row r="66" spans="1:2" ht="63">
      <c r="A66" s="24" t="s">
        <v>204</v>
      </c>
      <c r="B66" s="26" t="s">
        <v>108</v>
      </c>
    </row>
    <row r="67" spans="1:2" ht="47.25">
      <c r="A67" s="24" t="s">
        <v>155</v>
      </c>
      <c r="B67" s="26" t="s">
        <v>110</v>
      </c>
    </row>
    <row r="68" spans="1:2" ht="31.5">
      <c r="A68" s="36" t="s">
        <v>207</v>
      </c>
      <c r="B68" s="37" t="s">
        <v>110</v>
      </c>
    </row>
    <row r="69" spans="1:2" ht="63">
      <c r="A69" s="24" t="s">
        <v>250</v>
      </c>
      <c r="B69" s="24" t="s">
        <v>108</v>
      </c>
    </row>
    <row r="70" spans="1:2" ht="31.5">
      <c r="A70" s="24" t="s">
        <v>130</v>
      </c>
      <c r="B70" s="24" t="s">
        <v>110</v>
      </c>
    </row>
    <row r="71" spans="1:2" ht="47.25">
      <c r="A71" s="36" t="s">
        <v>133</v>
      </c>
      <c r="B71" s="36" t="s">
        <v>110</v>
      </c>
    </row>
    <row r="72" spans="1:2" ht="15.75">
      <c r="A72" s="24" t="s">
        <v>222</v>
      </c>
      <c r="B72" s="24" t="s">
        <v>108</v>
      </c>
    </row>
    <row r="73" spans="1:2" ht="15.75">
      <c r="A73" s="24" t="s">
        <v>251</v>
      </c>
      <c r="B73" s="24" t="s">
        <v>108</v>
      </c>
    </row>
    <row r="74" spans="1:2" ht="31.5">
      <c r="A74" s="36" t="s">
        <v>252</v>
      </c>
      <c r="B74" s="36" t="s">
        <v>111</v>
      </c>
    </row>
    <row r="75" spans="1:2" ht="47.25">
      <c r="A75" s="24" t="s">
        <v>253</v>
      </c>
      <c r="B75" s="24" t="s">
        <v>108</v>
      </c>
    </row>
    <row r="76" spans="1:2" ht="31.5">
      <c r="A76" s="24" t="s">
        <v>244</v>
      </c>
      <c r="B76" s="24" t="s">
        <v>109</v>
      </c>
    </row>
    <row r="77" spans="1:2" ht="31.5">
      <c r="A77" s="36" t="s">
        <v>195</v>
      </c>
      <c r="B77" s="36" t="s">
        <v>106</v>
      </c>
    </row>
    <row r="78" spans="1:2" ht="31.5">
      <c r="A78" s="24" t="s">
        <v>129</v>
      </c>
      <c r="B78" s="24" t="s">
        <v>106</v>
      </c>
    </row>
    <row r="79" spans="1:2" ht="31.5">
      <c r="A79" s="24" t="s">
        <v>159</v>
      </c>
      <c r="B79" s="24" t="s">
        <v>117</v>
      </c>
    </row>
    <row r="80" spans="1:2" ht="47.25">
      <c r="A80" s="35" t="s">
        <v>128</v>
      </c>
      <c r="B80" s="35" t="s">
        <v>111</v>
      </c>
    </row>
    <row r="81" spans="1:2" ht="15.75">
      <c r="A81" s="24" t="s">
        <v>254</v>
      </c>
      <c r="B81" s="24" t="s">
        <v>108</v>
      </c>
    </row>
    <row r="82" spans="1:2" ht="31.5">
      <c r="A82" s="24" t="s">
        <v>182</v>
      </c>
      <c r="B82" s="24" t="s">
        <v>111</v>
      </c>
    </row>
    <row r="83" spans="1:2" ht="31.5">
      <c r="A83" s="36" t="s">
        <v>93</v>
      </c>
      <c r="B83" s="36" t="s">
        <v>110</v>
      </c>
    </row>
    <row r="84" spans="1:2" ht="31.5">
      <c r="A84" s="24" t="s">
        <v>255</v>
      </c>
      <c r="B84" s="24" t="s">
        <v>110</v>
      </c>
    </row>
    <row r="85" spans="1:2" ht="31.5">
      <c r="A85" s="24" t="s">
        <v>171</v>
      </c>
      <c r="B85" s="26" t="s">
        <v>110</v>
      </c>
    </row>
    <row r="86" spans="1:2" ht="31.5">
      <c r="A86" s="24" t="s">
        <v>171</v>
      </c>
      <c r="B86" s="26" t="s">
        <v>110</v>
      </c>
    </row>
    <row r="87" spans="1:2" ht="47.25">
      <c r="A87" s="24" t="s">
        <v>168</v>
      </c>
      <c r="B87" s="26" t="s">
        <v>111</v>
      </c>
    </row>
    <row r="88" spans="1:2" ht="15.75">
      <c r="A88" s="24" t="s">
        <v>256</v>
      </c>
      <c r="B88" s="26" t="s">
        <v>115</v>
      </c>
    </row>
    <row r="89" spans="1:2" ht="47.25">
      <c r="A89" s="24" t="s">
        <v>247</v>
      </c>
      <c r="B89" s="26" t="s">
        <v>117</v>
      </c>
    </row>
    <row r="90" spans="1:2" ht="31.5">
      <c r="A90" s="24" t="s">
        <v>132</v>
      </c>
      <c r="B90" s="26" t="s">
        <v>108</v>
      </c>
    </row>
    <row r="91" spans="1:2" ht="31.5">
      <c r="A91" s="24" t="s">
        <v>169</v>
      </c>
      <c r="B91" s="26" t="s">
        <v>106</v>
      </c>
    </row>
    <row r="92" spans="1:2" ht="15.75">
      <c r="A92" s="24" t="s">
        <v>29</v>
      </c>
      <c r="B92" s="26" t="s">
        <v>108</v>
      </c>
    </row>
    <row r="93" spans="1:2" ht="31.5">
      <c r="A93" s="36" t="s">
        <v>207</v>
      </c>
      <c r="B93" s="37" t="s">
        <v>110</v>
      </c>
    </row>
    <row r="94" spans="1:2" ht="31.5">
      <c r="A94" s="24" t="s">
        <v>183</v>
      </c>
      <c r="B94" s="26" t="s">
        <v>112</v>
      </c>
    </row>
    <row r="95" spans="1:2" ht="31.5">
      <c r="A95" s="36" t="s">
        <v>129</v>
      </c>
      <c r="B95" s="37" t="s">
        <v>106</v>
      </c>
    </row>
    <row r="96" spans="1:2" ht="15.75">
      <c r="A96" s="24" t="s">
        <v>233</v>
      </c>
      <c r="B96" s="24" t="s">
        <v>112</v>
      </c>
    </row>
    <row r="97" spans="1:2" ht="30">
      <c r="A97" s="38" t="s">
        <v>129</v>
      </c>
      <c r="B97" s="38" t="s">
        <v>106</v>
      </c>
    </row>
    <row r="98" spans="1:2" ht="31.5">
      <c r="A98" s="24" t="s">
        <v>92</v>
      </c>
      <c r="B98" s="24" t="s">
        <v>112</v>
      </c>
    </row>
    <row r="99" spans="1:2" ht="15.75">
      <c r="A99" s="24" t="s">
        <v>29</v>
      </c>
      <c r="B99" s="24" t="s">
        <v>108</v>
      </c>
    </row>
    <row r="100" spans="1:2" ht="31.5">
      <c r="A100" s="24" t="s">
        <v>153</v>
      </c>
      <c r="B100" s="24" t="s">
        <v>108</v>
      </c>
    </row>
    <row r="101" spans="1:2" ht="47.25">
      <c r="A101" s="24" t="s">
        <v>257</v>
      </c>
      <c r="B101" s="24" t="s">
        <v>106</v>
      </c>
    </row>
    <row r="102" spans="1:2" ht="31.5">
      <c r="A102" s="24" t="s">
        <v>82</v>
      </c>
      <c r="B102" s="26" t="s">
        <v>115</v>
      </c>
    </row>
    <row r="103" spans="1:2" ht="31.5">
      <c r="A103" s="24" t="s">
        <v>197</v>
      </c>
      <c r="B103" s="26" t="s">
        <v>111</v>
      </c>
    </row>
    <row r="104" spans="1:2" ht="31.5">
      <c r="A104" s="24" t="s">
        <v>171</v>
      </c>
      <c r="B104" s="26" t="s">
        <v>110</v>
      </c>
    </row>
    <row r="105" spans="1:2" ht="31.5">
      <c r="A105" s="24" t="s">
        <v>129</v>
      </c>
      <c r="B105" s="26" t="s">
        <v>111</v>
      </c>
    </row>
    <row r="106" spans="1:2" ht="31.5">
      <c r="A106" s="24" t="s">
        <v>193</v>
      </c>
      <c r="B106" s="24" t="s">
        <v>106</v>
      </c>
    </row>
    <row r="107" spans="1:2" ht="15.75">
      <c r="A107" s="36" t="s">
        <v>205</v>
      </c>
      <c r="B107" s="36" t="s">
        <v>108</v>
      </c>
    </row>
    <row r="108" spans="1:2" ht="31.5">
      <c r="A108" s="24" t="s">
        <v>130</v>
      </c>
      <c r="B108" s="24" t="s">
        <v>110</v>
      </c>
    </row>
    <row r="109" spans="1:2" ht="31.5">
      <c r="A109" s="24" t="s">
        <v>162</v>
      </c>
      <c r="B109" s="24" t="s">
        <v>106</v>
      </c>
    </row>
    <row r="110" spans="1:2" ht="31.5">
      <c r="A110" s="24" t="s">
        <v>11</v>
      </c>
      <c r="B110" s="24" t="s">
        <v>112</v>
      </c>
    </row>
    <row r="111" spans="1:2" ht="31.5">
      <c r="A111" s="24" t="s">
        <v>258</v>
      </c>
      <c r="B111" s="24" t="s">
        <v>111</v>
      </c>
    </row>
    <row r="112" spans="1:2" ht="31.5">
      <c r="A112" s="24" t="s">
        <v>171</v>
      </c>
      <c r="B112" s="24" t="s">
        <v>110</v>
      </c>
    </row>
    <row r="113" spans="1:2" ht="47.25">
      <c r="A113" s="36" t="s">
        <v>209</v>
      </c>
      <c r="B113" s="36" t="s">
        <v>106</v>
      </c>
    </row>
    <row r="114" spans="1:2" ht="47.25">
      <c r="A114" s="34" t="s">
        <v>259</v>
      </c>
      <c r="B114" s="34" t="s">
        <v>111</v>
      </c>
    </row>
    <row r="115" spans="1:2" ht="47.25">
      <c r="A115" s="34" t="s">
        <v>260</v>
      </c>
      <c r="B115" s="34" t="s">
        <v>106</v>
      </c>
    </row>
    <row r="116" spans="1:2" ht="31.5">
      <c r="A116" s="34" t="s">
        <v>244</v>
      </c>
      <c r="B116" s="34" t="s">
        <v>109</v>
      </c>
    </row>
    <row r="117" spans="1:2" ht="31.5">
      <c r="A117" s="34" t="s">
        <v>171</v>
      </c>
      <c r="B117" s="34" t="s">
        <v>110</v>
      </c>
    </row>
    <row r="118" spans="1:2" ht="47.25">
      <c r="A118" s="34" t="s">
        <v>155</v>
      </c>
      <c r="B118" s="34" t="s">
        <v>110</v>
      </c>
    </row>
    <row r="119" spans="1:2" ht="47.25">
      <c r="A119" s="42" t="s">
        <v>261</v>
      </c>
      <c r="B119" s="42" t="s">
        <v>106</v>
      </c>
    </row>
    <row r="120" spans="1:2" ht="47.25">
      <c r="A120" s="34" t="s">
        <v>133</v>
      </c>
      <c r="B120" s="34" t="s">
        <v>110</v>
      </c>
    </row>
    <row r="121" spans="1:2" ht="63">
      <c r="A121" s="34" t="s">
        <v>262</v>
      </c>
      <c r="B121" s="34" t="s">
        <v>108</v>
      </c>
    </row>
    <row r="122" spans="1:2" ht="63">
      <c r="A122" s="34" t="s">
        <v>263</v>
      </c>
      <c r="B122" s="34" t="s">
        <v>108</v>
      </c>
    </row>
    <row r="123" spans="1:2" ht="31.5">
      <c r="A123" s="34" t="s">
        <v>129</v>
      </c>
      <c r="B123" s="34" t="s">
        <v>106</v>
      </c>
    </row>
    <row r="124" spans="1:2" ht="47.25">
      <c r="A124" s="34" t="s">
        <v>199</v>
      </c>
      <c r="B124" s="34" t="s">
        <v>106</v>
      </c>
    </row>
    <row r="125" spans="1:2" ht="47.25">
      <c r="A125" s="24" t="s">
        <v>264</v>
      </c>
      <c r="B125" s="34" t="s">
        <v>106</v>
      </c>
    </row>
    <row r="126" spans="1:2" ht="15.75">
      <c r="A126" s="24" t="s">
        <v>265</v>
      </c>
      <c r="B126" s="24" t="s">
        <v>111</v>
      </c>
    </row>
    <row r="127" spans="1:2" ht="31.5">
      <c r="A127" s="24" t="s">
        <v>127</v>
      </c>
      <c r="B127" s="24" t="s">
        <v>111</v>
      </c>
    </row>
    <row r="128" spans="1:2" ht="31.5">
      <c r="A128" s="24" t="s">
        <v>190</v>
      </c>
      <c r="B128" s="24" t="s">
        <v>108</v>
      </c>
    </row>
    <row r="129" spans="1:2" ht="47.25">
      <c r="A129" s="24" t="s">
        <v>194</v>
      </c>
      <c r="B129" s="24" t="s">
        <v>110</v>
      </c>
    </row>
    <row r="130" spans="1:2" ht="63">
      <c r="A130" s="36" t="s">
        <v>211</v>
      </c>
      <c r="B130" s="36" t="s">
        <v>108</v>
      </c>
    </row>
    <row r="131" spans="1:2" ht="31.5">
      <c r="A131" s="36" t="s">
        <v>202</v>
      </c>
      <c r="B131" s="36" t="s">
        <v>106</v>
      </c>
    </row>
    <row r="132" spans="1:2" ht="63">
      <c r="A132" s="24" t="s">
        <v>266</v>
      </c>
      <c r="B132" s="24" t="s">
        <v>108</v>
      </c>
    </row>
    <row r="133" spans="1:2" ht="63">
      <c r="A133" s="24" t="s">
        <v>267</v>
      </c>
      <c r="B133" s="24" t="s">
        <v>111</v>
      </c>
    </row>
    <row r="134" spans="1:2" ht="47.25">
      <c r="A134" s="24" t="s">
        <v>151</v>
      </c>
      <c r="B134" s="24" t="s">
        <v>108</v>
      </c>
    </row>
    <row r="135" spans="1:2" ht="47.25">
      <c r="A135" s="2" t="s">
        <v>226</v>
      </c>
      <c r="B135" s="2" t="s">
        <v>111</v>
      </c>
    </row>
    <row r="136" spans="1:2" ht="47.25">
      <c r="A136" s="2" t="s">
        <v>225</v>
      </c>
      <c r="B136" s="2" t="s">
        <v>106</v>
      </c>
    </row>
  </sheetData>
  <phoneticPr fontId="4" type="noConversion"/>
  <pageMargins left="0.75" right="0.75" top="1" bottom="1" header="0.5" footer="0.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Листы</vt:lpstr>
      </vt:variant>
      <vt:variant>
        <vt:i4>3</vt:i4>
      </vt:variant>
      <vt:variant>
        <vt:lpstr>Диаграммы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5" baseType="lpstr">
      <vt:lpstr>Лист1</vt:lpstr>
      <vt:lpstr>Лист2</vt:lpstr>
      <vt:lpstr>Лист3</vt:lpstr>
      <vt:lpstr>Диаграмма3</vt:lpstr>
      <vt:lpstr>Лист1!Область_печати</vt:lpstr>
    </vt:vector>
  </TitlesOfParts>
  <Company>my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Customer</dc:creator>
  <cp:lastModifiedBy>User</cp:lastModifiedBy>
  <cp:lastPrinted>2021-12-20T07:55:45Z</cp:lastPrinted>
  <dcterms:created xsi:type="dcterms:W3CDTF">2014-03-28T05:58:51Z</dcterms:created>
  <dcterms:modified xsi:type="dcterms:W3CDTF">2022-10-17T07:36:31Z</dcterms:modified>
</cp:coreProperties>
</file>